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imelineCaches/timelineCache1.xml" ContentType="application/vnd.ms-excel.timelineCache+xml"/>
  <Override PartName="/xl/timelineCaches/timelineCache2.xml" ContentType="application/vnd.ms-excel.timelineCache+xml"/>
  <Override PartName="/xl/timelineCaches/timelineCache3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5.xml" ContentType="application/vnd.openxmlformats-officedocument.spreadsheetml.pivot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 codeName="{37A63EE7-654F-3FA9-A528-636911D70600}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ocumentos\13300.3 Publicaciones\2023\04_V_Barreto\01_costos prod de semilla\"/>
    </mc:Choice>
  </mc:AlternateContent>
  <xr:revisionPtr revIDLastSave="0" documentId="8_{7997AA5E-86C4-4C71-8FC5-22B985C5A8B4}" xr6:coauthVersionLast="47" xr6:coauthVersionMax="47" xr10:uidLastSave="{00000000-0000-0000-0000-000000000000}"/>
  <bookViews>
    <workbookView xWindow="-108" yWindow="-108" windowWidth="23256" windowHeight="12576" tabRatio="665" activeTab="1" xr2:uid="{788DA149-CED4-4070-BEC8-C077CD444B16}"/>
  </bookViews>
  <sheets>
    <sheet name="Menú" sheetId="13" r:id="rId1"/>
    <sheet name="IngresoDeDatos" sheetId="1" r:id="rId2"/>
    <sheet name="Transacciones" sheetId="4" r:id="rId3"/>
    <sheet name="Gráficos" sheetId="10" state="hidden" r:id="rId4"/>
    <sheet name="Dashboard" sheetId="11" r:id="rId5"/>
    <sheet name="Flujo  de caja" sheetId="8" r:id="rId6"/>
    <sheet name="Balance Gnal" sheetId="12" r:id="rId7"/>
    <sheet name="BaseDeDatos" sheetId="2" state="hidden" r:id="rId8"/>
  </sheets>
  <definedNames>
    <definedName name="Categorías">Tabla1[Categorías]</definedName>
    <definedName name="COSTOSDIRECTOS">Tabla3[COSTOSDIRECTOS]</definedName>
    <definedName name="COSTOSINDIRECTOS">Tabla5[COSTOSINDIRECTOS]</definedName>
    <definedName name="INGRESOS">Tabla2[[#All],[INGRESOS]]</definedName>
    <definedName name="NativeTimeline_Fecha">#N/A</definedName>
    <definedName name="NativeTimeline_Fecha1">#N/A</definedName>
    <definedName name="NativeTimeline_Fecha2">#N/A</definedName>
    <definedName name="SegmentaciónDeDatos_Categoría">#N/A</definedName>
    <definedName name="SegmentaciónDeDatos_Categoría1">#N/A</definedName>
    <definedName name="SegmentaciónDeDatos_Categoría2">#N/A</definedName>
    <definedName name="SegmentaciónDeDatos_Subcategoría">#N/A</definedName>
    <definedName name="SegmentaciónDeDatos_Subcategoría1">#N/A</definedName>
    <definedName name="Unidad">Tabla11[Unidad]</definedName>
  </definedNames>
  <calcPr calcId="191029"/>
  <pivotCaches>
    <pivotCache cacheId="0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5"/>
        <x15:timelineCacheRef r:id="rId16"/>
        <x15:timelineCacheRef r:id="rId17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2" l="1"/>
  <c r="F2" i="4"/>
  <c r="F3" i="4"/>
  <c r="F4" i="4"/>
  <c r="D6" i="12" s="1"/>
  <c r="D28" i="12"/>
  <c r="D30" i="12"/>
  <c r="D31" i="12"/>
  <c r="D36" i="12"/>
  <c r="D37" i="12"/>
  <c r="D38" i="12"/>
  <c r="D39" i="12"/>
  <c r="D42" i="12"/>
  <c r="D44" i="12"/>
  <c r="D45" i="12"/>
  <c r="D46" i="12"/>
  <c r="D47" i="12"/>
  <c r="D48" i="12"/>
  <c r="D49" i="12"/>
  <c r="C50" i="12"/>
  <c r="C51" i="12"/>
  <c r="C52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D27" i="12"/>
  <c r="C27" i="12"/>
  <c r="C23" i="12"/>
  <c r="D17" i="12"/>
  <c r="D20" i="12"/>
  <c r="D22" i="12"/>
  <c r="C22" i="12"/>
  <c r="C17" i="12"/>
  <c r="C18" i="12"/>
  <c r="C19" i="12"/>
  <c r="C20" i="12"/>
  <c r="C21" i="12"/>
  <c r="D16" i="12"/>
  <c r="C16" i="12"/>
  <c r="D9" i="12"/>
  <c r="C7" i="12"/>
  <c r="C8" i="12"/>
  <c r="C9" i="12"/>
  <c r="C6" i="12" l="1"/>
  <c r="D8" i="12" l="1"/>
  <c r="D7" i="12"/>
  <c r="D41" i="12"/>
  <c r="D40" i="12"/>
  <c r="D33" i="12"/>
  <c r="D51" i="12"/>
  <c r="D52" i="12"/>
  <c r="D34" i="12" l="1"/>
  <c r="D32" i="12"/>
  <c r="D21" i="12"/>
  <c r="D23" i="12"/>
  <c r="D35" i="12"/>
  <c r="D19" i="12"/>
  <c r="D50" i="12"/>
  <c r="D18" i="12"/>
  <c r="D43" i="12"/>
  <c r="D10" i="12"/>
  <c r="D58" i="12" s="1"/>
  <c r="D53" i="12" l="1"/>
  <c r="D24" i="12"/>
  <c r="D54" i="12" l="1"/>
  <c r="D64" i="12" s="1"/>
  <c r="D65" i="12" s="1"/>
  <c r="D59" i="12" l="1"/>
  <c r="D60" i="1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0E367F-F0D7-48C5-AD09-50D7E65B3C47}" keepAlive="1" name="Consulta - Tabla6" description="Conexión a la consulta 'Tabla6' en el libro." type="5" refreshedVersion="0" background="1">
    <dbPr connection="Provider=Microsoft.Mashup.OleDb.1;Data Source=$Workbook$;Location=Tabla6;Extended Properties=&quot;&quot;" command="SELECT * FROM [Tabla6]"/>
  </connection>
</connections>
</file>

<file path=xl/sharedStrings.xml><?xml version="1.0" encoding="utf-8"?>
<sst xmlns="http://schemas.openxmlformats.org/spreadsheetml/2006/main" count="146" uniqueCount="92">
  <si>
    <t>Fecha</t>
  </si>
  <si>
    <t>Control manual malezas</t>
  </si>
  <si>
    <t>Control químico malezas</t>
  </si>
  <si>
    <t>Compra de insumos</t>
  </si>
  <si>
    <t>Siembra</t>
  </si>
  <si>
    <t>Control plagas y enfermedades</t>
  </si>
  <si>
    <t>Raleo</t>
  </si>
  <si>
    <t>Fertilización</t>
  </si>
  <si>
    <t>Insumos</t>
  </si>
  <si>
    <t>Riego</t>
  </si>
  <si>
    <t>Otros costos</t>
  </si>
  <si>
    <t>Asistencia técnica</t>
  </si>
  <si>
    <t>Internet</t>
  </si>
  <si>
    <t>Pago agua</t>
  </si>
  <si>
    <t>Pago luz</t>
  </si>
  <si>
    <t>Predial</t>
  </si>
  <si>
    <t>Mantenimiento instalaciones</t>
  </si>
  <si>
    <t>Mantenimiento motobomba</t>
  </si>
  <si>
    <t>Venta plántulas</t>
  </si>
  <si>
    <t>Venta semilla</t>
  </si>
  <si>
    <t>Categorías</t>
  </si>
  <si>
    <t>Categoría</t>
  </si>
  <si>
    <t>Subcategoría</t>
  </si>
  <si>
    <t>RESULTADO GENERAL</t>
  </si>
  <si>
    <t>RESUMEN INGRESOS</t>
  </si>
  <si>
    <t>TOTAL INGRESOS</t>
  </si>
  <si>
    <t>UNIDADES PRODUCIDAS</t>
  </si>
  <si>
    <t>RESUMEN EGRESOS</t>
  </si>
  <si>
    <t>EGRESOS</t>
  </si>
  <si>
    <t>Aporque</t>
  </si>
  <si>
    <t>Poda</t>
  </si>
  <si>
    <t>Colgado plantas</t>
  </si>
  <si>
    <t>Encanastillado</t>
  </si>
  <si>
    <t>Injertación</t>
  </si>
  <si>
    <t>Detalles</t>
  </si>
  <si>
    <t>Cantidad</t>
  </si>
  <si>
    <t>Unidad</t>
  </si>
  <si>
    <t>Valor Total</t>
  </si>
  <si>
    <t>Kilogramo</t>
  </si>
  <si>
    <t>Gramo</t>
  </si>
  <si>
    <t>Precio Unitario</t>
  </si>
  <si>
    <t>Litro</t>
  </si>
  <si>
    <t>m2</t>
  </si>
  <si>
    <t>metro lineal</t>
  </si>
  <si>
    <t>m3</t>
  </si>
  <si>
    <t>mililitro</t>
  </si>
  <si>
    <t>Global</t>
  </si>
  <si>
    <t>mes</t>
  </si>
  <si>
    <t>Hora</t>
  </si>
  <si>
    <t>Jornal</t>
  </si>
  <si>
    <t>Fertilización foliar</t>
  </si>
  <si>
    <t>Cosecha</t>
  </si>
  <si>
    <t>Arado manual</t>
  </si>
  <si>
    <t>Arado mecanizado</t>
  </si>
  <si>
    <t>Poscosecha</t>
  </si>
  <si>
    <t>Empaques</t>
  </si>
  <si>
    <t>Labor realizada</t>
  </si>
  <si>
    <t xml:space="preserve">Limpieza de lote </t>
  </si>
  <si>
    <t>Etiquetas de fila</t>
  </si>
  <si>
    <t>Total general</t>
  </si>
  <si>
    <t>ene</t>
  </si>
  <si>
    <t>feb</t>
  </si>
  <si>
    <t>Etiquetas de columna</t>
  </si>
  <si>
    <t>Suma de Valor Total</t>
  </si>
  <si>
    <t>TOTAL EGRESOS</t>
  </si>
  <si>
    <t>Cuenta de Fecha</t>
  </si>
  <si>
    <t>COSTO POR UNIDAD PRODUCIDA</t>
  </si>
  <si>
    <t>Pago registro ICA</t>
  </si>
  <si>
    <t>Venta Subproductos</t>
  </si>
  <si>
    <t>miligramo</t>
  </si>
  <si>
    <t>cm3</t>
  </si>
  <si>
    <t>Aplicación de insumos con bomba de espalda</t>
  </si>
  <si>
    <t>Limpieza  y clasificación de semilla</t>
  </si>
  <si>
    <t>Empaque de semilla</t>
  </si>
  <si>
    <t>Total</t>
  </si>
  <si>
    <t>Otras ventas</t>
  </si>
  <si>
    <t>COSTOSDIRECTOS</t>
  </si>
  <si>
    <t>COSTOSINDIRECTOS</t>
  </si>
  <si>
    <t>Semana</t>
  </si>
  <si>
    <t>Total COSTOSDIRECTOS</t>
  </si>
  <si>
    <t>Total COSTOSINDIRECTOS</t>
  </si>
  <si>
    <t>Costos Indirectos</t>
  </si>
  <si>
    <t>INGRESOS</t>
  </si>
  <si>
    <t>Total INGRESOS</t>
  </si>
  <si>
    <t>Costos Directos</t>
  </si>
  <si>
    <t>Total Costos Indirectos</t>
  </si>
  <si>
    <t>Total Costos Directos</t>
  </si>
  <si>
    <t>Venta de semilla a asociación La Cabaña</t>
  </si>
  <si>
    <t>Aporque realizado por Pedro Pérez</t>
  </si>
  <si>
    <t>Pago servicio de agua</t>
  </si>
  <si>
    <t>mar</t>
  </si>
  <si>
    <t>abr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</si>
</sst>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\ * #,##0.00_-;\-&quot;$&quot;\ * #,##0.00_-;_-&quot;$&quot;\ * &quot;-&quot;??_-;_-@_-"/>
    <numFmt numFmtId="164" formatCode="_-[$$-240A]\ * #,##0_-;\-[$$-240A]\ * #,##0_-;_-[$$-240A]\ * &quot;-&quot;??_-;_-@_-"/>
    <numFmt numFmtId="165" formatCode="_-&quot;$&quot;\ * #,##0_-;\-&quot;$&quot;\ * #,##0_-;_-&quot;$&quot;\ 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sz val="11"/>
      <color theme="1"/>
      <name val="Calibri"/>
      <family val="2"/>
      <scheme val="minor"/>
    </font>
    <font>
      <b/>
      <sz val="14"/>
      <color rgb="FF5D94A0"/>
      <name val="Comic Sans MS"/>
      <family val="4"/>
    </font>
    <font>
      <b/>
      <sz val="14"/>
      <color rgb="FF32968D"/>
      <name val="Comic Sans MS"/>
      <family val="4"/>
    </font>
    <font>
      <b/>
      <sz val="16"/>
      <color rgb="FF5D94A0"/>
      <name val="Comic Sans MS"/>
      <family val="4"/>
    </font>
    <font>
      <b/>
      <sz val="16"/>
      <color theme="1" tint="0.34998626667073579"/>
      <name val="Comic Sans MS"/>
      <family val="4"/>
    </font>
    <font>
      <b/>
      <sz val="16"/>
      <color theme="0"/>
      <name val="Comic Sans MS"/>
      <family val="4"/>
    </font>
    <font>
      <b/>
      <sz val="14"/>
      <color rgb="FF3B94B2"/>
      <name val="Comic Sans MS"/>
      <family val="4"/>
    </font>
    <font>
      <b/>
      <sz val="16"/>
      <color rgb="FF3B94B2"/>
      <name val="Comic Sans MS"/>
      <family val="4"/>
    </font>
    <font>
      <sz val="11"/>
      <name val="Calibri"/>
      <family val="2"/>
      <scheme val="minor"/>
    </font>
    <font>
      <sz val="11"/>
      <name val="Comic Sans MS"/>
      <family val="4"/>
    </font>
    <font>
      <sz val="11"/>
      <color theme="9" tint="-0.249977111117893"/>
      <name val="Calibri"/>
      <family val="2"/>
      <scheme val="minor"/>
    </font>
    <font>
      <b/>
      <sz val="16"/>
      <color theme="9" tint="-0.249977111117893"/>
      <name val="Comic Sans MS"/>
      <family val="4"/>
    </font>
    <font>
      <b/>
      <sz val="14"/>
      <color theme="9" tint="-0.249977111117893"/>
      <name val="Comic Sans MS"/>
      <family val="4"/>
    </font>
    <font>
      <b/>
      <sz val="14"/>
      <color theme="5" tint="-0.249977111117893"/>
      <name val="Comic Sans MS"/>
      <family val="4"/>
    </font>
    <font>
      <b/>
      <sz val="14"/>
      <color theme="0"/>
      <name val="Comic Sans MS"/>
      <family val="4"/>
    </font>
    <font>
      <b/>
      <sz val="16"/>
      <color theme="1"/>
      <name val="Comic Sans MS"/>
      <family val="4"/>
    </font>
    <font>
      <sz val="16"/>
      <color theme="1"/>
      <name val="Comic Sans MS"/>
      <family val="4"/>
    </font>
    <font>
      <b/>
      <sz val="16"/>
      <color theme="9" tint="-0.499984740745262"/>
      <name val="Comic Sans MS"/>
      <family val="4"/>
    </font>
    <font>
      <b/>
      <sz val="16"/>
      <color theme="3" tint="0.39997558519241921"/>
      <name val="Comic Sans MS"/>
      <family val="4"/>
    </font>
    <font>
      <b/>
      <sz val="16"/>
      <color rgb="FF32968D"/>
      <name val="Comic Sans MS"/>
      <family val="4"/>
    </font>
    <font>
      <b/>
      <sz val="11"/>
      <name val="Calibri"/>
      <family val="2"/>
      <scheme val="minor"/>
    </font>
    <font>
      <sz val="9.5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2968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theme="4" tint="0.79998168889431442"/>
      </patternFill>
    </fill>
  </fills>
  <borders count="14">
    <border>
      <left/>
      <right/>
      <top/>
      <bottom/>
      <diagonal/>
    </border>
    <border>
      <left/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thin">
        <color theme="4" tint="0.39997558519241921"/>
      </bottom>
      <diagonal/>
    </border>
    <border>
      <left style="medium">
        <color theme="0" tint="-0.149998474074526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9">
    <xf numFmtId="0" fontId="0" fillId="0" borderId="0" xfId="0"/>
    <xf numFmtId="0" fontId="0" fillId="2" borderId="0" xfId="0" applyFill="1" applyAlignment="1">
      <alignment horizontal="center"/>
    </xf>
    <xf numFmtId="164" fontId="0" fillId="2" borderId="0" xfId="1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0" fillId="3" borderId="0" xfId="0" applyFill="1" applyAlignment="1">
      <alignment horizontal="center"/>
    </xf>
    <xf numFmtId="164" fontId="0" fillId="3" borderId="0" xfId="1" applyNumberFormat="1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0" borderId="0" xfId="0" applyFont="1"/>
    <xf numFmtId="14" fontId="0" fillId="3" borderId="0" xfId="0" applyNumberFormat="1" applyFill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center"/>
    </xf>
    <xf numFmtId="165" fontId="0" fillId="0" borderId="0" xfId="1" applyNumberFormat="1" applyFont="1" applyBorder="1"/>
    <xf numFmtId="165" fontId="0" fillId="0" borderId="0" xfId="1" applyNumberFormat="1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165" fontId="10" fillId="0" borderId="0" xfId="0" applyNumberFormat="1" applyFont="1"/>
    <xf numFmtId="0" fontId="0" fillId="0" borderId="0" xfId="0" pivotButton="1"/>
    <xf numFmtId="165" fontId="0" fillId="0" borderId="0" xfId="0" applyNumberFormat="1"/>
    <xf numFmtId="165" fontId="0" fillId="0" borderId="0" xfId="0" pivotButton="1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8" borderId="0" xfId="0" applyFill="1"/>
    <xf numFmtId="0" fontId="4" fillId="4" borderId="6" xfId="0" applyFont="1" applyFill="1" applyBorder="1" applyAlignment="1">
      <alignment horizontal="center" vertical="center"/>
    </xf>
    <xf numFmtId="0" fontId="15" fillId="0" borderId="0" xfId="0" applyFont="1"/>
    <xf numFmtId="0" fontId="16" fillId="5" borderId="5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14" fillId="0" borderId="0" xfId="0" applyFont="1"/>
    <xf numFmtId="0" fontId="14" fillId="7" borderId="0" xfId="0" applyFont="1" applyFill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8" fillId="0" borderId="0" xfId="0" applyFont="1"/>
    <xf numFmtId="0" fontId="19" fillId="7" borderId="11" xfId="0" applyFont="1" applyFill="1" applyBorder="1" applyAlignment="1">
      <alignment horizontal="left" vertical="center"/>
    </xf>
    <xf numFmtId="164" fontId="6" fillId="7" borderId="0" xfId="0" applyNumberFormat="1" applyFont="1" applyFill="1"/>
    <xf numFmtId="164" fontId="6" fillId="7" borderId="1" xfId="0" applyNumberFormat="1" applyFont="1" applyFill="1" applyBorder="1" applyAlignment="1" applyProtection="1">
      <alignment horizontal="center" vertical="center"/>
      <protection locked="0"/>
    </xf>
    <xf numFmtId="0" fontId="7" fillId="5" borderId="5" xfId="0" applyFont="1" applyFill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5" fillId="9" borderId="10" xfId="0" applyFont="1" applyFill="1" applyBorder="1" applyAlignment="1">
      <alignment horizontal="left" vertical="center"/>
    </xf>
    <xf numFmtId="0" fontId="20" fillId="0" borderId="0" xfId="0" applyFont="1"/>
    <xf numFmtId="164" fontId="20" fillId="10" borderId="0" xfId="0" applyNumberFormat="1" applyFont="1" applyFill="1"/>
    <xf numFmtId="164" fontId="7" fillId="5" borderId="5" xfId="0" applyNumberFormat="1" applyFont="1" applyFill="1" applyBorder="1" applyAlignment="1">
      <alignment horizontal="right" vertical="center"/>
    </xf>
    <xf numFmtId="164" fontId="17" fillId="11" borderId="0" xfId="0" applyNumberFormat="1" applyFont="1" applyFill="1"/>
    <xf numFmtId="0" fontId="5" fillId="12" borderId="0" xfId="0" applyFont="1" applyFill="1" applyAlignment="1">
      <alignment horizontal="left" vertical="center"/>
    </xf>
    <xf numFmtId="164" fontId="17" fillId="3" borderId="0" xfId="0" applyNumberFormat="1" applyFont="1" applyFill="1"/>
    <xf numFmtId="0" fontId="5" fillId="3" borderId="0" xfId="0" applyFont="1" applyFill="1" applyAlignment="1">
      <alignment horizontal="left" vertical="center"/>
    </xf>
    <xf numFmtId="0" fontId="17" fillId="11" borderId="0" xfId="0" applyFont="1" applyFill="1" applyAlignment="1">
      <alignment horizontal="left" vertical="center"/>
    </xf>
    <xf numFmtId="0" fontId="17" fillId="3" borderId="3" xfId="0" applyFont="1" applyFill="1" applyBorder="1" applyAlignment="1">
      <alignment horizontal="left" vertical="center"/>
    </xf>
    <xf numFmtId="164" fontId="17" fillId="3" borderId="3" xfId="0" applyNumberFormat="1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7" fillId="0" borderId="0" xfId="0" applyNumberFormat="1" applyFont="1"/>
    <xf numFmtId="0" fontId="12" fillId="0" borderId="0" xfId="0" applyFont="1"/>
    <xf numFmtId="0" fontId="21" fillId="4" borderId="6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2" xfId="0" applyBorder="1"/>
    <xf numFmtId="0" fontId="22" fillId="0" borderId="0" xfId="0" applyFont="1"/>
    <xf numFmtId="0" fontId="0" fillId="0" borderId="0" xfId="0" applyProtection="1">
      <protection locked="0"/>
    </xf>
    <xf numFmtId="0" fontId="23" fillId="0" borderId="0" xfId="0" applyFont="1"/>
    <xf numFmtId="0" fontId="23" fillId="0" borderId="0" xfId="0" applyFont="1" applyAlignment="1">
      <alignment horizontal="center"/>
    </xf>
    <xf numFmtId="0" fontId="10" fillId="6" borderId="4" xfId="0" applyFont="1" applyFill="1" applyBorder="1" applyAlignment="1">
      <alignment horizontal="left"/>
    </xf>
    <xf numFmtId="165" fontId="10" fillId="6" borderId="4" xfId="0" applyNumberFormat="1" applyFont="1" applyFill="1" applyBorder="1"/>
    <xf numFmtId="0" fontId="3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7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omic Sans MS"/>
        <family val="4"/>
        <scheme val="none"/>
      </font>
      <numFmt numFmtId="164" formatCode="_-[$$-240A]\ * #,##0_-;\-[$$-240A]\ * #,##0_-;_-[$$-240A]\ * &quot;-&quot;??_-;_-@_-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theme="0" tint="-0.14999847407452621"/>
        </right>
        <top style="medium">
          <color theme="0" tint="-0.14999847407452621"/>
        </top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6"/>
        <color theme="1"/>
        <name val="Comic Sans MS"/>
        <family val="4"/>
        <scheme val="none"/>
      </font>
    </dxf>
    <dxf>
      <numFmt numFmtId="164" formatCode="_-[$$-240A]\ * #,##0_-;\-[$$-240A]\ * #,##0_-;_-[$$-240A]\ * &quot;-&quot;??_-;_-@_-"/>
    </dxf>
    <dxf>
      <font>
        <b/>
        <strike val="0"/>
        <outline val="0"/>
        <shadow val="0"/>
        <u val="none"/>
        <vertAlign val="baseline"/>
        <sz val="14"/>
        <color theme="9" tint="-0.249977111117893"/>
        <name val="Comic Sans MS"/>
        <family val="4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omic Sans MS"/>
        <family val="4"/>
        <scheme val="none"/>
      </font>
      <numFmt numFmtId="164" formatCode="_-[$$-240A]\ * #,##0_-;\-[$$-240A]\ * #,##0_-;_-[$$-240A]\ * &quot;-&quot;??_-;_-@_-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theme="0" tint="-0.14999847407452621"/>
        </right>
        <top style="medium">
          <color theme="0" tint="-0.14999847407452621"/>
        </top>
        <bottom/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theme="5" tint="-0.249977111117893"/>
        <name val="Comic Sans MS"/>
        <family val="4"/>
        <scheme val="none"/>
      </font>
    </dxf>
    <dxf>
      <border outline="0">
        <top style="medium">
          <color theme="0" tint="-0.14999847407452621"/>
        </top>
      </border>
    </dxf>
    <dxf>
      <border outline="0">
        <bottom style="medium">
          <color theme="0" tint="-0.149998474074526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32968D"/>
        <name val="Comic Sans MS"/>
        <family val="4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color auto="1"/>
      </font>
    </dxf>
    <dxf>
      <font>
        <color auto="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C000"/>
        </patternFill>
      </fill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 patternType="solid">
          <bgColor theme="7" tint="-0.24997711111789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C000"/>
        </patternFill>
      </fill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  <horizontal style="thin">
          <color indexed="64"/>
        </horizontal>
      </border>
    </dxf>
    <dxf>
      <numFmt numFmtId="165" formatCode="_-&quot;$&quot;\ * #,##0_-;\-&quot;$&quot;\ * #,##0_-;_-&quot;$&quot;\ * &quot;-&quot;??_-;_-@_-"/>
    </dxf>
    <dxf>
      <numFmt numFmtId="165" formatCode="_-&quot;$&quot;\ * #,##0_-;\-&quot;$&quot;\ * #,##0_-;_-&quot;$&quot;\ * &quot;-&quot;??_-;_-@_-"/>
    </dxf>
    <dxf>
      <numFmt numFmtId="165" formatCode="_-&quot;$&quot;\ * #,##0_-;\-&quot;$&quot;\ * #,##0_-;_-&quot;$&quot;\ * &quot;-&quot;??_-;_-@_-"/>
    </dxf>
    <dxf>
      <numFmt numFmtId="165" formatCode="_-&quot;$&quot;\ * #,##0_-;\-&quot;$&quot;\ * #,##0_-;_-&quot;$&quot;\ * &quot;-&quot;??_-;_-@_-"/>
    </dxf>
    <dxf>
      <numFmt numFmtId="165" formatCode="_-&quot;$&quot;\ * #,##0_-;\-&quot;$&quot;\ * #,##0_-;_-&quot;$&quot;\ * &quot;-&quot;??_-;_-@_-"/>
    </dxf>
    <dxf>
      <numFmt numFmtId="165" formatCode="_-&quot;$&quot;\ * #,##0_-;\-&quot;$&quot;\ * #,##0_-;_-&quot;$&quot;\ * &quot;-&quot;??_-;_-@_-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>
          <bgColor rgb="FFFFC000"/>
        </patternFill>
      </fill>
    </dxf>
    <dxf>
      <fill>
        <patternFill patternType="solid">
          <bgColor theme="4" tint="-0.249977111117893"/>
        </patternFill>
      </fill>
    </dxf>
    <dxf>
      <font>
        <name val="Comic Sans MS"/>
        <family val="4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numFmt numFmtId="19" formatCode="d/mm/yyyy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&quot;$&quot;\ * #,##0_-;\-&quot;$&quot;\ * #,##0_-;_-&quot;$&quot;\ * &quot;-&quot;??_-;_-@_-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</dxf>
    <dxf>
      <numFmt numFmtId="164" formatCode="_-[$$-240A]\ * #,##0_-;\-[$$-240A]\ * #,##0_-;_-[$$-240A]\ * &quot;-&quot;??_-;_-@_-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sz val="11"/>
        <color theme="1"/>
      </font>
    </dxf>
    <dxf>
      <fill>
        <patternFill patternType="none">
          <fgColor indexed="64"/>
          <bgColor auto="1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</dxfs>
  <tableStyles count="2" defaultTableStyle="TableStyleMedium2" defaultPivotStyle="PivotStyleLight16">
    <tableStyle name="Estilo de escala de tiempo 1" pivot="0" table="0" count="8" xr9:uid="{0A833A7F-DC2E-4344-BBB5-ACA993B5638A}">
      <tableStyleElement type="wholeTable" dxfId="71"/>
      <tableStyleElement type="headerRow" dxfId="70"/>
    </tableStyle>
    <tableStyle name="Estilo de tabla dinámica 1" table="0" count="0" xr9:uid="{A2D501B3-103D-4A53-BC0B-8EF0F685FB26}"/>
  </tableStyles>
  <colors>
    <mruColors>
      <color rgb="FF6600CC"/>
      <color rgb="FF6600FF"/>
      <color rgb="FF9C0C87"/>
      <color rgb="FF901887"/>
      <color rgb="FFB21EA7"/>
      <color rgb="FF9BC5B5"/>
      <color rgb="FF0066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A0A4C193-F2C1-4fcb-8827-314CF55A85BB}">
      <x15:dxfs count="6">
        <dxf>
          <fill>
            <patternFill patternType="solid">
              <fgColor theme="0" tint="-0.14999847407452621"/>
              <bgColor theme="0" tint="-0.14999847407452621"/>
            </patternFill>
          </fill>
        </dxf>
        <dxf>
          <fill>
            <patternFill patternType="solid">
              <fgColor theme="0"/>
              <bgColor theme="0"/>
            </patternFill>
          </fill>
        </dxf>
        <dxf>
          <font>
            <sz val="9"/>
            <color theme="1" tint="0.499984740745262"/>
          </font>
        </dxf>
        <dxf>
          <font>
            <sz val="9"/>
            <color theme="1" tint="0.499984740745262"/>
          </font>
        </dxf>
        <dxf>
          <font>
            <sz val="9"/>
            <color theme="1" tint="0.499984740745262"/>
          </font>
        </dxf>
        <dxf>
          <font>
            <sz val="10"/>
            <color theme="1" tint="0.499984740745262"/>
          </font>
        </dxf>
      </x15:dxfs>
    </ext>
    <ext xmlns:x15="http://schemas.microsoft.com/office/spreadsheetml/2010/11/main" uri="{9260A510-F301-46a8-8635-F512D64BE5F5}">
      <x15:timelineStyles defaultTimelineStyle="TimeSlicerStyleLight1">
        <x15:timelineStyle name="Estilo de escala de tiempo 1">
          <x15:timelineStyleElements>
            <x15:timelineStyleElement type="selectionLabel" dxfId="5"/>
            <x15:timelineStyleElement type="timeLevel" dxfId="4"/>
            <x15:timelineStyleElement type="periodLabel1" dxfId="3"/>
            <x15:timelineStyleElement type="periodLabel2" dxfId="2"/>
            <x15:timelineStyleElement type="selectedTimeBlock" dxfId="1"/>
            <x15:timelineStyleElement type="unselectedTimeBlock" dxfId="0"/>
          </x15:timelineStyleElements>
        </x15:timelineStyle>
      </x15:timelineStyle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7/relationships/slicerCache" Target="slicerCaches/slicerCache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11/relationships/timelineCache" Target="timelineCaches/timelineCache3.xml"/><Relationship Id="rId2" Type="http://schemas.openxmlformats.org/officeDocument/2006/relationships/worksheet" Target="worksheets/sheet2.xml"/><Relationship Id="rId16" Type="http://schemas.microsoft.com/office/2011/relationships/timelineCache" Target="timelineCaches/timelineCache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24" Type="http://schemas.microsoft.com/office/2006/relationships/vbaProject" Target="vbaProject.bin"/><Relationship Id="rId5" Type="http://schemas.openxmlformats.org/officeDocument/2006/relationships/worksheet" Target="worksheets/sheet5.xml"/><Relationship Id="rId15" Type="http://schemas.microsoft.com/office/2011/relationships/timelineCache" Target="timelineCaches/timelineCache1.xml"/><Relationship Id="rId23" Type="http://schemas.openxmlformats.org/officeDocument/2006/relationships/customXml" Target="../customXml/item1.xml"/><Relationship Id="rId10" Type="http://schemas.microsoft.com/office/2007/relationships/slicerCache" Target="slicerCaches/slicerCache1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7/relationships/slicerCache" Target="slicerCaches/slicerCache5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Costos semilla_fnl.xlsm]Gráficos!TablaDinámica1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Gráficos!$B$1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Gráficos!$A$2</c:f>
              <c:strCache>
                <c:ptCount val="1"/>
                <c:pt idx="0">
                  <c:v>Total general</c:v>
                </c:pt>
              </c:strCache>
            </c:strRef>
          </c:cat>
          <c:val>
            <c:numRef>
              <c:f>Gráficos!$B$2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3397-4951-B7D5-FEABAAE48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58668047"/>
        <c:axId val="1558668463"/>
        <c:axId val="0"/>
      </c:bar3DChart>
      <c:catAx>
        <c:axId val="1558668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58668463"/>
        <c:crossesAt val="0"/>
        <c:auto val="1"/>
        <c:lblAlgn val="ctr"/>
        <c:lblOffset val="100"/>
        <c:noMultiLvlLbl val="0"/>
      </c:catAx>
      <c:valAx>
        <c:axId val="1558668463"/>
        <c:scaling>
          <c:orientation val="minMax"/>
          <c:max val="1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240A]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58668047"/>
        <c:crosses val="autoZero"/>
        <c:crossBetween val="between"/>
        <c:majorUnit val="2000"/>
        <c:minorUnit val="4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Costos semilla_fnl.xlsm]Gráficos!TablaDinámica2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Gráficos!$B$60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Gráficos!$A$61</c:f>
              <c:strCache>
                <c:ptCount val="1"/>
                <c:pt idx="0">
                  <c:v>Total general</c:v>
                </c:pt>
              </c:strCache>
            </c:strRef>
          </c:cat>
          <c:val>
            <c:numRef>
              <c:f>Gráficos!$B$61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7D8A-41FA-8A6C-0CA2E78DF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4622127"/>
        <c:axId val="1564624623"/>
      </c:barChart>
      <c:catAx>
        <c:axId val="1564622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4624623"/>
        <c:crosses val="autoZero"/>
        <c:auto val="1"/>
        <c:lblAlgn val="ctr"/>
        <c:lblOffset val="100"/>
        <c:noMultiLvlLbl val="0"/>
      </c:catAx>
      <c:valAx>
        <c:axId val="156462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4622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Costos semilla_fnl.xlsm]Gráficos!TablaDinámica5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Gráficos!$B$77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Gráficos!$A$78</c:f>
              <c:strCache>
                <c:ptCount val="1"/>
                <c:pt idx="0">
                  <c:v>Total general</c:v>
                </c:pt>
              </c:strCache>
            </c:strRef>
          </c:cat>
          <c:val>
            <c:numRef>
              <c:f>Gráficos!$B$78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E68-49B1-8188-C08BAFCD1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10808175"/>
        <c:axId val="610811087"/>
      </c:barChart>
      <c:catAx>
        <c:axId val="610808175"/>
        <c:scaling>
          <c:orientation val="minMax"/>
        </c:scaling>
        <c:delete val="0"/>
        <c:axPos val="b"/>
        <c:numFmt formatCode="&quot;$&quot;\ 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10811087"/>
        <c:crosses val="autoZero"/>
        <c:auto val="1"/>
        <c:lblAlgn val="ctr"/>
        <c:lblOffset val="100"/>
        <c:noMultiLvlLbl val="0"/>
      </c:catAx>
      <c:valAx>
        <c:axId val="610811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240A]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10808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5400000" vert="horz"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Costos semilla_fnl.xlsm]Gráficos!TablaDinámica6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Gráficos!$B$139</c:f>
              <c:strCache>
                <c:ptCount val="1"/>
                <c:pt idx="0">
                  <c:v>Cuenta de Fecha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Gráficos!$A$140:$A$147</c:f>
              <c:multiLvlStrCache>
                <c:ptCount val="4"/>
                <c:lvl>
                  <c:pt idx="0">
                    <c:v>Aporque</c:v>
                  </c:pt>
                  <c:pt idx="1">
                    <c:v>Pago agua</c:v>
                  </c:pt>
                  <c:pt idx="2">
                    <c:v>Pago registro ICA</c:v>
                  </c:pt>
                  <c:pt idx="3">
                    <c:v>Venta plántulas</c:v>
                  </c:pt>
                </c:lvl>
                <c:lvl>
                  <c:pt idx="0">
                    <c:v>COSTOSDIRECTOS</c:v>
                  </c:pt>
                  <c:pt idx="1">
                    <c:v>COSTOSINDIRECTOS</c:v>
                  </c:pt>
                  <c:pt idx="3">
                    <c:v>INGRESOS</c:v>
                  </c:pt>
                </c:lvl>
              </c:multiLvlStrCache>
            </c:multiLvlStrRef>
          </c:cat>
          <c:val>
            <c:numRef>
              <c:f>Gráficos!$B$140:$B$147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9A-4E18-95C2-15FBE6CAD8A0}"/>
            </c:ext>
          </c:extLst>
        </c:ser>
        <c:ser>
          <c:idx val="1"/>
          <c:order val="1"/>
          <c:tx>
            <c:strRef>
              <c:f>Gráficos!$C$139</c:f>
              <c:strCache>
                <c:ptCount val="1"/>
                <c:pt idx="0">
                  <c:v>Suma de Valor 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Gráficos!$A$140:$A$147</c:f>
              <c:multiLvlStrCache>
                <c:ptCount val="4"/>
                <c:lvl>
                  <c:pt idx="0">
                    <c:v>Aporque</c:v>
                  </c:pt>
                  <c:pt idx="1">
                    <c:v>Pago agua</c:v>
                  </c:pt>
                  <c:pt idx="2">
                    <c:v>Pago registro ICA</c:v>
                  </c:pt>
                  <c:pt idx="3">
                    <c:v>Venta plántulas</c:v>
                  </c:pt>
                </c:lvl>
                <c:lvl>
                  <c:pt idx="0">
                    <c:v>COSTOSDIRECTOS</c:v>
                  </c:pt>
                  <c:pt idx="1">
                    <c:v>COSTOSINDIRECTOS</c:v>
                  </c:pt>
                  <c:pt idx="3">
                    <c:v>INGRESOS</c:v>
                  </c:pt>
                </c:lvl>
              </c:multiLvlStrCache>
            </c:multiLvlStrRef>
          </c:cat>
          <c:val>
            <c:numRef>
              <c:f>Gráficos!$C$140:$C$147</c:f>
              <c:numCache>
                <c:formatCode>General</c:formatCode>
                <c:ptCount val="4"/>
                <c:pt idx="0">
                  <c:v>40000</c:v>
                </c:pt>
                <c:pt idx="1">
                  <c:v>50000</c:v>
                </c:pt>
                <c:pt idx="2">
                  <c:v>50000</c:v>
                </c:pt>
                <c:pt idx="3">
                  <c:v>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9A-4E18-95C2-15FBE6CAD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4630447"/>
        <c:axId val="1564630863"/>
      </c:barChart>
      <c:catAx>
        <c:axId val="1564630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4630863"/>
        <c:crosses val="autoZero"/>
        <c:auto val="1"/>
        <c:lblAlgn val="ctr"/>
        <c:lblOffset val="100"/>
        <c:noMultiLvlLbl val="0"/>
      </c:catAx>
      <c:valAx>
        <c:axId val="1564630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4630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Costos semilla_fnl.xlsm]Gráficos!TablaDinámica1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 b="1" i="1">
                <a:latin typeface="+mj-lt"/>
              </a:rPr>
              <a:t>Total mes por subcategoría</a:t>
            </a:r>
          </a:p>
        </c:rich>
      </c:tx>
      <c:layout>
        <c:manualLayout>
          <c:xMode val="edge"/>
          <c:yMode val="edge"/>
          <c:x val="0.33027353119321623"/>
          <c:y val="4.98227042339475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alpha val="88000"/>
            </a:schemeClr>
          </a:solidFill>
          <a:ln>
            <a:solidFill>
              <a:schemeClr val="accent1">
                <a:lumMod val="50000"/>
              </a:schemeClr>
            </a:solidFill>
          </a:ln>
          <a:effectLst/>
          <a:scene3d>
            <a:camera prst="orthographicFront"/>
            <a:lightRig rig="threePt" dir="t"/>
          </a:scene3d>
          <a:sp3d prstMaterial="flat">
            <a:contourClr>
              <a:schemeClr val="accent1">
                <a:lumMod val="50000"/>
              </a:schemeClr>
            </a:contourClr>
          </a:sp3d>
        </c:spPr>
        <c:marker>
          <c:symbol val="none"/>
        </c:marker>
        <c:dLbl>
          <c:idx val="0"/>
          <c:numFmt formatCode="[$$-240A]\ #,##0" sourceLinked="0"/>
          <c:spPr>
            <a:solidFill>
              <a:srgbClr val="4472C4">
                <a:alpha val="30000"/>
              </a:srgbClr>
            </a:solidFill>
            <a:ln>
              <a:solidFill>
                <a:sysClr val="window" lastClr="FFFFFF">
                  <a:alpha val="50000"/>
                </a:sysClr>
              </a:solidFill>
              <a:round/>
            </a:ln>
            <a:effectLst>
              <a:outerShdw blurRad="63500" dist="889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Gráficos!$B$1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numFmt formatCode="[$$-240A]\ #,##0" sourceLinked="0"/>
            <c:spPr>
              <a:solidFill>
                <a:srgbClr val="4472C4">
                  <a:alpha val="30000"/>
                </a:srgbClr>
              </a:solidFill>
              <a:ln>
                <a:solidFill>
                  <a:sysClr val="window" lastClr="FFFFFF">
                    <a:alpha val="50000"/>
                  </a:sys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Gráficos!$A$2</c:f>
              <c:strCache>
                <c:ptCount val="1"/>
                <c:pt idx="0">
                  <c:v>Total general</c:v>
                </c:pt>
              </c:strCache>
            </c:strRef>
          </c:cat>
          <c:val>
            <c:numRef>
              <c:f>Gráficos!$B$2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028D-49DA-A105-1152485CE0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1558668047"/>
        <c:axId val="1558668463"/>
        <c:axId val="0"/>
      </c:bar3DChart>
      <c:catAx>
        <c:axId val="15586680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58668463"/>
        <c:crossesAt val="0"/>
        <c:auto val="1"/>
        <c:lblAlgn val="ctr"/>
        <c:lblOffset val="100"/>
        <c:noMultiLvlLbl val="0"/>
      </c:catAx>
      <c:valAx>
        <c:axId val="1558668463"/>
        <c:scaling>
          <c:orientation val="minMax"/>
          <c:max val="18000"/>
        </c:scaling>
        <c:delete val="0"/>
        <c:axPos val="l"/>
        <c:numFmt formatCode="[$$-240A]\ 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58668047"/>
        <c:crosses val="autoZero"/>
        <c:crossBetween val="between"/>
        <c:majorUnit val="2000"/>
        <c:minorUnit val="4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Costos semilla_fnl.xlsm]Gráficos!TablaDinámica2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Total mes por Categoría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numFmt formatCode="&quot;$&quot;\ 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Gráficos!$B$60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numFmt formatCode="&quot;$&quot;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Gráficos!$A$61</c:f>
              <c:strCache>
                <c:ptCount val="1"/>
                <c:pt idx="0">
                  <c:v>Total general</c:v>
                </c:pt>
              </c:strCache>
            </c:strRef>
          </c:cat>
          <c:val>
            <c:numRef>
              <c:f>Gráficos!$B$61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633E-4C01-9C25-1C3E8767B51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564622127"/>
        <c:axId val="1564624623"/>
      </c:barChart>
      <c:catAx>
        <c:axId val="1564622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4624623"/>
        <c:crosses val="autoZero"/>
        <c:auto val="1"/>
        <c:lblAlgn val="ctr"/>
        <c:lblOffset val="100"/>
        <c:noMultiLvlLbl val="0"/>
      </c:catAx>
      <c:valAx>
        <c:axId val="1564624623"/>
        <c:scaling>
          <c:orientation val="minMax"/>
        </c:scaling>
        <c:delete val="0"/>
        <c:axPos val="l"/>
        <c:numFmt formatCode="&quot;$&quot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4622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Costos semilla_fnl.xlsm]Gráficos!TablaDinámica5</c:name>
    <c:fmtId val="2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numFmt formatCode="&quot;$&quot;\ 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Gráficos!$B$77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numFmt formatCode="&quot;$&quot;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Gráficos!$A$78</c:f>
              <c:strCache>
                <c:ptCount val="1"/>
                <c:pt idx="0">
                  <c:v>Total general</c:v>
                </c:pt>
              </c:strCache>
            </c:strRef>
          </c:cat>
          <c:val>
            <c:numRef>
              <c:f>Gráficos!$B$78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8763-448A-BB35-F54A7FC5876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610808175"/>
        <c:axId val="610811087"/>
      </c:barChart>
      <c:catAx>
        <c:axId val="610808175"/>
        <c:scaling>
          <c:orientation val="minMax"/>
        </c:scaling>
        <c:delete val="0"/>
        <c:axPos val="b"/>
        <c:numFmt formatCode="&quot;$&quot;\ 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10811087"/>
        <c:crosses val="autoZero"/>
        <c:auto val="1"/>
        <c:lblAlgn val="ctr"/>
        <c:lblOffset val="100"/>
        <c:noMultiLvlLbl val="0"/>
      </c:catAx>
      <c:valAx>
        <c:axId val="610811087"/>
        <c:scaling>
          <c:orientation val="minMax"/>
        </c:scaling>
        <c:delete val="0"/>
        <c:axPos val="l"/>
        <c:numFmt formatCode="[$$-240A]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10808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Costos semilla_fnl.xlsm]Gráficos!TablaDinámica6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Gráficos!$B$139</c:f>
              <c:strCache>
                <c:ptCount val="1"/>
                <c:pt idx="0">
                  <c:v>Cuenta de Fecha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Gráficos!$A$140:$A$147</c:f>
              <c:multiLvlStrCache>
                <c:ptCount val="4"/>
                <c:lvl>
                  <c:pt idx="0">
                    <c:v>Aporque</c:v>
                  </c:pt>
                  <c:pt idx="1">
                    <c:v>Pago agua</c:v>
                  </c:pt>
                  <c:pt idx="2">
                    <c:v>Pago registro ICA</c:v>
                  </c:pt>
                  <c:pt idx="3">
                    <c:v>Venta plántulas</c:v>
                  </c:pt>
                </c:lvl>
                <c:lvl>
                  <c:pt idx="0">
                    <c:v>COSTOSDIRECTOS</c:v>
                  </c:pt>
                  <c:pt idx="1">
                    <c:v>COSTOSINDIRECTOS</c:v>
                  </c:pt>
                  <c:pt idx="3">
                    <c:v>INGRESOS</c:v>
                  </c:pt>
                </c:lvl>
              </c:multiLvlStrCache>
            </c:multiLvlStrRef>
          </c:cat>
          <c:val>
            <c:numRef>
              <c:f>Gráficos!$B$140:$B$147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C6-4CD7-9CDB-E6CAB63377C5}"/>
            </c:ext>
          </c:extLst>
        </c:ser>
        <c:ser>
          <c:idx val="1"/>
          <c:order val="1"/>
          <c:tx>
            <c:strRef>
              <c:f>Gráficos!$C$139</c:f>
              <c:strCache>
                <c:ptCount val="1"/>
                <c:pt idx="0">
                  <c:v>Suma de Valor 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Gráficos!$A$140:$A$147</c:f>
              <c:multiLvlStrCache>
                <c:ptCount val="4"/>
                <c:lvl>
                  <c:pt idx="0">
                    <c:v>Aporque</c:v>
                  </c:pt>
                  <c:pt idx="1">
                    <c:v>Pago agua</c:v>
                  </c:pt>
                  <c:pt idx="2">
                    <c:v>Pago registro ICA</c:v>
                  </c:pt>
                  <c:pt idx="3">
                    <c:v>Venta plántulas</c:v>
                  </c:pt>
                </c:lvl>
                <c:lvl>
                  <c:pt idx="0">
                    <c:v>COSTOSDIRECTOS</c:v>
                  </c:pt>
                  <c:pt idx="1">
                    <c:v>COSTOSINDIRECTOS</c:v>
                  </c:pt>
                  <c:pt idx="3">
                    <c:v>INGRESOS</c:v>
                  </c:pt>
                </c:lvl>
              </c:multiLvlStrCache>
            </c:multiLvlStrRef>
          </c:cat>
          <c:val>
            <c:numRef>
              <c:f>Gráficos!$C$140:$C$147</c:f>
              <c:numCache>
                <c:formatCode>General</c:formatCode>
                <c:ptCount val="4"/>
                <c:pt idx="0">
                  <c:v>40000</c:v>
                </c:pt>
                <c:pt idx="1">
                  <c:v>50000</c:v>
                </c:pt>
                <c:pt idx="2">
                  <c:v>50000</c:v>
                </c:pt>
                <c:pt idx="3">
                  <c:v>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C6-4CD7-9CDB-E6CAB6337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4630447"/>
        <c:axId val="1564630863"/>
      </c:barChart>
      <c:catAx>
        <c:axId val="1564630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4630863"/>
        <c:crosses val="autoZero"/>
        <c:auto val="1"/>
        <c:lblAlgn val="ctr"/>
        <c:lblOffset val="100"/>
        <c:noMultiLvlLbl val="0"/>
      </c:catAx>
      <c:valAx>
        <c:axId val="1564630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4630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"/><Relationship Id="rId7" Type="http://schemas.openxmlformats.org/officeDocument/2006/relationships/image" Target="../media/image2.jpg"/><Relationship Id="rId2" Type="http://schemas.openxmlformats.org/officeDocument/2006/relationships/hyperlink" Target="#Transacciones!A1"/><Relationship Id="rId1" Type="http://schemas.openxmlformats.org/officeDocument/2006/relationships/image" Target="../media/image1.jpeg"/><Relationship Id="rId6" Type="http://schemas.openxmlformats.org/officeDocument/2006/relationships/hyperlink" Target="#'Balance Gnal'!A1"/><Relationship Id="rId5" Type="http://schemas.openxmlformats.org/officeDocument/2006/relationships/hyperlink" Target="#'Flujo  de caja'!A1"/><Relationship Id="rId4" Type="http://schemas.openxmlformats.org/officeDocument/2006/relationships/hyperlink" Target="#IngresoDeDatos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2.jpg"/><Relationship Id="rId3" Type="http://schemas.openxmlformats.org/officeDocument/2006/relationships/hyperlink" Target="#Transacciones!A1"/><Relationship Id="rId7" Type="http://schemas.openxmlformats.org/officeDocument/2006/relationships/image" Target="../media/image6.svg"/><Relationship Id="rId12" Type="http://schemas.openxmlformats.org/officeDocument/2006/relationships/hyperlink" Target="#Men&#250;!A1"/><Relationship Id="rId2" Type="http://schemas.openxmlformats.org/officeDocument/2006/relationships/hyperlink" Target="#'Balance Gnal'!A1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hyperlink" Target="#'Flujo  de caja'!A1"/><Relationship Id="rId5" Type="http://schemas.openxmlformats.org/officeDocument/2006/relationships/image" Target="../media/image4.svg"/><Relationship Id="rId10" Type="http://schemas.openxmlformats.org/officeDocument/2006/relationships/hyperlink" Target="#Dashboard!A1"/><Relationship Id="rId4" Type="http://schemas.openxmlformats.org/officeDocument/2006/relationships/image" Target="../media/image3.png"/><Relationship Id="rId9" Type="http://schemas.openxmlformats.org/officeDocument/2006/relationships/image" Target="../media/image8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"/><Relationship Id="rId7" Type="http://schemas.openxmlformats.org/officeDocument/2006/relationships/image" Target="../media/image2.jpg"/><Relationship Id="rId2" Type="http://schemas.openxmlformats.org/officeDocument/2006/relationships/hyperlink" Target="#IngresoDeDatos!A1"/><Relationship Id="rId1" Type="http://schemas.openxmlformats.org/officeDocument/2006/relationships/hyperlink" Target="#'Balance Gnal'!A1"/><Relationship Id="rId6" Type="http://schemas.openxmlformats.org/officeDocument/2006/relationships/image" Target="../media/image1.jpeg"/><Relationship Id="rId5" Type="http://schemas.openxmlformats.org/officeDocument/2006/relationships/hyperlink" Target="#Men&#250;!A1"/><Relationship Id="rId4" Type="http://schemas.openxmlformats.org/officeDocument/2006/relationships/hyperlink" Target="#'Flujo  de caja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Flujo  de caja'!A1"/><Relationship Id="rId3" Type="http://schemas.openxmlformats.org/officeDocument/2006/relationships/chart" Target="../charts/chart6.xml"/><Relationship Id="rId7" Type="http://schemas.openxmlformats.org/officeDocument/2006/relationships/hyperlink" Target="#Transacciones!A1"/><Relationship Id="rId2" Type="http://schemas.openxmlformats.org/officeDocument/2006/relationships/chart" Target="../charts/chart5.xml"/><Relationship Id="rId1" Type="http://schemas.openxmlformats.org/officeDocument/2006/relationships/image" Target="../media/image9.png"/><Relationship Id="rId6" Type="http://schemas.openxmlformats.org/officeDocument/2006/relationships/hyperlink" Target="#IngresoDeDatos!A1"/><Relationship Id="rId11" Type="http://schemas.openxmlformats.org/officeDocument/2006/relationships/image" Target="../media/image2.jpg"/><Relationship Id="rId5" Type="http://schemas.openxmlformats.org/officeDocument/2006/relationships/chart" Target="../charts/chart8.xml"/><Relationship Id="rId10" Type="http://schemas.openxmlformats.org/officeDocument/2006/relationships/hyperlink" Target="#Men&#250;!A1"/><Relationship Id="rId4" Type="http://schemas.openxmlformats.org/officeDocument/2006/relationships/chart" Target="../charts/chart7.xml"/><Relationship Id="rId9" Type="http://schemas.openxmlformats.org/officeDocument/2006/relationships/hyperlink" Target="#'Balance Gn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Transacciones!A1"/><Relationship Id="rId2" Type="http://schemas.openxmlformats.org/officeDocument/2006/relationships/image" Target="../media/image1.jpeg"/><Relationship Id="rId1" Type="http://schemas.openxmlformats.org/officeDocument/2006/relationships/hyperlink" Target="#IngresoDeDatos!A1"/><Relationship Id="rId6" Type="http://schemas.openxmlformats.org/officeDocument/2006/relationships/image" Target="../media/image2.jpg"/><Relationship Id="rId5" Type="http://schemas.openxmlformats.org/officeDocument/2006/relationships/hyperlink" Target="#Men&#250;!A1"/><Relationship Id="rId4" Type="http://schemas.openxmlformats.org/officeDocument/2006/relationships/hyperlink" Target="#'Balance Gn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"/><Relationship Id="rId7" Type="http://schemas.openxmlformats.org/officeDocument/2006/relationships/image" Target="../media/image2.jpg"/><Relationship Id="rId2" Type="http://schemas.openxmlformats.org/officeDocument/2006/relationships/hyperlink" Target="#Transacciones!A1"/><Relationship Id="rId1" Type="http://schemas.openxmlformats.org/officeDocument/2006/relationships/hyperlink" Target="#'Flujo  de caja'!A1"/><Relationship Id="rId6" Type="http://schemas.openxmlformats.org/officeDocument/2006/relationships/hyperlink" Target="#Men&#250;!A1"/><Relationship Id="rId5" Type="http://schemas.openxmlformats.org/officeDocument/2006/relationships/image" Target="../media/image1.jpeg"/><Relationship Id="rId4" Type="http://schemas.openxmlformats.org/officeDocument/2006/relationships/hyperlink" Target="#IngresoDeDato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425449</xdr:colOff>
      <xdr:row>0</xdr:row>
      <xdr:rowOff>16990</xdr:rowOff>
    </xdr:from>
    <xdr:to>
      <xdr:col>8</xdr:col>
      <xdr:colOff>95250</xdr:colOff>
      <xdr:row>6</xdr:row>
      <xdr:rowOff>67024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F954975-2D60-D1FA-02C9-C4E3A3F6E5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985" b="71589"/>
        <a:stretch/>
      </xdr:blipFill>
      <xdr:spPr>
        <a:xfrm>
          <a:off x="4997449" y="16990"/>
          <a:ext cx="1193801" cy="1193034"/>
        </a:xfrm>
        <a:prstGeom prst="rect">
          <a:avLst/>
        </a:prstGeom>
      </xdr:spPr>
    </xdr:pic>
    <xdr:clientData/>
  </xdr:twoCellAnchor>
  <xdr:twoCellAnchor>
    <xdr:from>
      <xdr:col>0</xdr:col>
      <xdr:colOff>147109</xdr:colOff>
      <xdr:row>3</xdr:row>
      <xdr:rowOff>177798</xdr:rowOff>
    </xdr:from>
    <xdr:to>
      <xdr:col>8</xdr:col>
      <xdr:colOff>66675</xdr:colOff>
      <xdr:row>14</xdr:row>
      <xdr:rowOff>8465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F317A66E-61B8-A44D-E45C-333E8A9348C9}"/>
            </a:ext>
          </a:extLst>
        </xdr:cNvPr>
        <xdr:cNvSpPr/>
      </xdr:nvSpPr>
      <xdr:spPr>
        <a:xfrm>
          <a:off x="147109" y="749298"/>
          <a:ext cx="6015566" cy="1926167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latin typeface="Comic Sans MS" panose="030F0702030302020204" pitchFamily="66" charset="0"/>
            </a:rPr>
            <a:t>Herramienta diseñada para organizaciones</a:t>
          </a:r>
        </a:p>
        <a:p>
          <a:pPr algn="ctr"/>
          <a:r>
            <a:rPr lang="es-CO" sz="1800" b="1">
              <a:latin typeface="Comic Sans MS" panose="030F0702030302020204" pitchFamily="66" charset="0"/>
            </a:rPr>
            <a:t> productoras de semilla de calidad</a:t>
          </a:r>
        </a:p>
      </xdr:txBody>
    </xdr:sp>
    <xdr:clientData/>
  </xdr:twoCellAnchor>
  <xdr:twoCellAnchor>
    <xdr:from>
      <xdr:col>1</xdr:col>
      <xdr:colOff>560388</xdr:colOff>
      <xdr:row>14</xdr:row>
      <xdr:rowOff>185737</xdr:rowOff>
    </xdr:from>
    <xdr:to>
      <xdr:col>3</xdr:col>
      <xdr:colOff>214842</xdr:colOff>
      <xdr:row>17</xdr:row>
      <xdr:rowOff>160867</xdr:rowOff>
    </xdr:to>
    <xdr:sp macro="" textlink="">
      <xdr:nvSpPr>
        <xdr:cNvPr id="6" name="Trapeci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24D1AE-59D7-4BA8-AA59-6BDC171D10F7}"/>
            </a:ext>
          </a:extLst>
        </xdr:cNvPr>
        <xdr:cNvSpPr/>
      </xdr:nvSpPr>
      <xdr:spPr>
        <a:xfrm rot="10800000" flipV="1">
          <a:off x="1322388" y="2852737"/>
          <a:ext cx="1178454" cy="546630"/>
        </a:xfrm>
        <a:prstGeom prst="trapezoid">
          <a:avLst/>
        </a:prstGeom>
        <a:solidFill>
          <a:schemeClr val="accent6"/>
        </a:solidFill>
        <a:effectLst>
          <a:reflection blurRad="6350" stA="50000" endA="300" endPos="900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050" b="1" i="1" baseline="0"/>
            <a:t>Transacciones</a:t>
          </a:r>
        </a:p>
      </xdr:txBody>
    </xdr:sp>
    <xdr:clientData/>
  </xdr:twoCellAnchor>
  <xdr:twoCellAnchor>
    <xdr:from>
      <xdr:col>3</xdr:col>
      <xdr:colOff>237598</xdr:colOff>
      <xdr:row>15</xdr:row>
      <xdr:rowOff>3176</xdr:rowOff>
    </xdr:from>
    <xdr:to>
      <xdr:col>5</xdr:col>
      <xdr:colOff>133352</xdr:colOff>
      <xdr:row>17</xdr:row>
      <xdr:rowOff>161925</xdr:rowOff>
    </xdr:to>
    <xdr:sp macro="" textlink="">
      <xdr:nvSpPr>
        <xdr:cNvPr id="7" name="Trapeci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FA431B-1E28-444A-A1DF-32B978C63BCD}"/>
            </a:ext>
          </a:extLst>
        </xdr:cNvPr>
        <xdr:cNvSpPr/>
      </xdr:nvSpPr>
      <xdr:spPr>
        <a:xfrm rot="10800000" flipV="1">
          <a:off x="2523598" y="2860676"/>
          <a:ext cx="1419754" cy="539749"/>
        </a:xfrm>
        <a:prstGeom prst="trapezoid">
          <a:avLst/>
        </a:prstGeom>
        <a:solidFill>
          <a:srgbClr val="7030A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>
          <a:reflection blurRad="6350" stA="50000" endA="300" endPos="90000" dir="5400000" sy="-100000" algn="bl" rotWithShape="0"/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50" b="1" i="1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Dashboard</a:t>
          </a:r>
        </a:p>
      </xdr:txBody>
    </xdr:sp>
    <xdr:clientData/>
  </xdr:twoCellAnchor>
  <xdr:twoCellAnchor>
    <xdr:from>
      <xdr:col>0</xdr:col>
      <xdr:colOff>58738</xdr:colOff>
      <xdr:row>15</xdr:row>
      <xdr:rowOff>6880</xdr:rowOff>
    </xdr:from>
    <xdr:to>
      <xdr:col>1</xdr:col>
      <xdr:colOff>540810</xdr:colOff>
      <xdr:row>17</xdr:row>
      <xdr:rowOff>159809</xdr:rowOff>
    </xdr:to>
    <xdr:sp macro="" textlink="">
      <xdr:nvSpPr>
        <xdr:cNvPr id="8" name="Trapeci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063268-7D54-46E3-A0EF-B76BE175BDE3}"/>
            </a:ext>
          </a:extLst>
        </xdr:cNvPr>
        <xdr:cNvSpPr/>
      </xdr:nvSpPr>
      <xdr:spPr>
        <a:xfrm>
          <a:off x="58738" y="2864380"/>
          <a:ext cx="1244072" cy="533929"/>
        </a:xfrm>
        <a:prstGeom prst="trapezoid">
          <a:avLst/>
        </a:prstGeom>
        <a:solidFill>
          <a:srgbClr val="7030A0"/>
        </a:solidFill>
        <a:effectLst>
          <a:reflection blurRad="6350" stA="50000" endA="300" endPos="900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50" b="1" i="1"/>
            <a:t>Ingreso</a:t>
          </a:r>
          <a:r>
            <a:rPr lang="es-CO" sz="1050" b="1" i="1" baseline="0"/>
            <a:t> DeDatos</a:t>
          </a:r>
          <a:endParaRPr lang="es-CO" sz="1050" b="1" i="1"/>
        </a:p>
      </xdr:txBody>
    </xdr:sp>
    <xdr:clientData/>
  </xdr:twoCellAnchor>
  <xdr:twoCellAnchor>
    <xdr:from>
      <xdr:col>5</xdr:col>
      <xdr:colOff>165627</xdr:colOff>
      <xdr:row>15</xdr:row>
      <xdr:rowOff>2117</xdr:rowOff>
    </xdr:from>
    <xdr:to>
      <xdr:col>6</xdr:col>
      <xdr:colOff>543983</xdr:colOff>
      <xdr:row>17</xdr:row>
      <xdr:rowOff>169864</xdr:rowOff>
    </xdr:to>
    <xdr:sp macro="" textlink="">
      <xdr:nvSpPr>
        <xdr:cNvPr id="9" name="Trapeci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7530D92-23E4-43D7-BE1B-181B14906DB4}"/>
            </a:ext>
          </a:extLst>
        </xdr:cNvPr>
        <xdr:cNvSpPr/>
      </xdr:nvSpPr>
      <xdr:spPr>
        <a:xfrm>
          <a:off x="3975627" y="2859617"/>
          <a:ext cx="1140356" cy="548747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>
          <a:reflection blurRad="6350" stA="50000" endA="300" endPos="90000" dir="5400000" sy="-100000" algn="bl" rotWithShape="0"/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50" b="1" i="1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Flujo de caja</a:t>
          </a:r>
        </a:p>
      </xdr:txBody>
    </xdr:sp>
    <xdr:clientData/>
  </xdr:twoCellAnchor>
  <xdr:twoCellAnchor>
    <xdr:from>
      <xdr:col>6</xdr:col>
      <xdr:colOff>558801</xdr:colOff>
      <xdr:row>15</xdr:row>
      <xdr:rowOff>4396</xdr:rowOff>
    </xdr:from>
    <xdr:to>
      <xdr:col>8</xdr:col>
      <xdr:colOff>95250</xdr:colOff>
      <xdr:row>17</xdr:row>
      <xdr:rowOff>171614</xdr:rowOff>
    </xdr:to>
    <xdr:sp macro="" textlink="">
      <xdr:nvSpPr>
        <xdr:cNvPr id="10" name="Trapeci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A744D63-1761-4952-8524-19FB5532F3F7}"/>
            </a:ext>
          </a:extLst>
        </xdr:cNvPr>
        <xdr:cNvSpPr/>
      </xdr:nvSpPr>
      <xdr:spPr>
        <a:xfrm>
          <a:off x="5130801" y="2861896"/>
          <a:ext cx="1060449" cy="548218"/>
        </a:xfrm>
        <a:prstGeom prst="trapezoid">
          <a:avLst/>
        </a:prstGeom>
        <a:solidFill>
          <a:srgbClr val="7030A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>
          <a:reflection blurRad="6350" stA="50000" endA="300" endPos="90000" dir="5400000" sy="-100000" algn="bl" rotWithShape="0"/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50" b="1" i="1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Balance</a:t>
          </a:r>
        </a:p>
      </xdr:txBody>
    </xdr:sp>
    <xdr:clientData/>
  </xdr:twoCellAnchor>
  <xdr:twoCellAnchor editAs="oneCell">
    <xdr:from>
      <xdr:col>0</xdr:col>
      <xdr:colOff>57150</xdr:colOff>
      <xdr:row>0</xdr:row>
      <xdr:rowOff>50800</xdr:rowOff>
    </xdr:from>
    <xdr:to>
      <xdr:col>2</xdr:col>
      <xdr:colOff>590550</xdr:colOff>
      <xdr:row>3</xdr:row>
      <xdr:rowOff>136011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02BE33-5258-44D6-93D8-FA089A417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0800"/>
          <a:ext cx="2057400" cy="6376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199450</xdr:colOff>
      <xdr:row>0</xdr:row>
      <xdr:rowOff>76200</xdr:rowOff>
    </xdr:from>
    <xdr:to>
      <xdr:col>9</xdr:col>
      <xdr:colOff>333376</xdr:colOff>
      <xdr:row>5</xdr:row>
      <xdr:rowOff>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6A2FF7-54DB-41EB-A19C-3508232370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985" b="71589"/>
        <a:stretch/>
      </xdr:blipFill>
      <xdr:spPr>
        <a:xfrm>
          <a:off x="7457500" y="76200"/>
          <a:ext cx="895926" cy="895350"/>
        </a:xfrm>
        <a:prstGeom prst="rect">
          <a:avLst/>
        </a:prstGeom>
        <a:effectLst>
          <a:softEdge rad="31750"/>
        </a:effectLst>
      </xdr:spPr>
    </xdr:pic>
    <xdr:clientData/>
  </xdr:twoCellAnchor>
  <xdr:twoCellAnchor>
    <xdr:from>
      <xdr:col>9</xdr:col>
      <xdr:colOff>400050</xdr:colOff>
      <xdr:row>13</xdr:row>
      <xdr:rowOff>571499</xdr:rowOff>
    </xdr:from>
    <xdr:to>
      <xdr:col>10</xdr:col>
      <xdr:colOff>0</xdr:colOff>
      <xdr:row>16</xdr:row>
      <xdr:rowOff>123825</xdr:rowOff>
    </xdr:to>
    <xdr:sp macro="" textlink="">
      <xdr:nvSpPr>
        <xdr:cNvPr id="49" name="Trapecio 4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7D6FE8-5685-4EBB-BB40-DF4F4D47486E}"/>
            </a:ext>
          </a:extLst>
        </xdr:cNvPr>
        <xdr:cNvSpPr/>
      </xdr:nvSpPr>
      <xdr:spPr>
        <a:xfrm rot="16200000" flipV="1">
          <a:off x="8239124" y="3400425"/>
          <a:ext cx="723901" cy="361950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Balance</a:t>
          </a:r>
        </a:p>
      </xdr:txBody>
    </xdr:sp>
    <xdr:clientData/>
  </xdr:twoCellAnchor>
  <xdr:twoCellAnchor>
    <xdr:from>
      <xdr:col>9</xdr:col>
      <xdr:colOff>390526</xdr:colOff>
      <xdr:row>3</xdr:row>
      <xdr:rowOff>133349</xdr:rowOff>
    </xdr:from>
    <xdr:to>
      <xdr:col>9</xdr:col>
      <xdr:colOff>742952</xdr:colOff>
      <xdr:row>8</xdr:row>
      <xdr:rowOff>133352</xdr:rowOff>
    </xdr:to>
    <xdr:sp macro="" textlink="">
      <xdr:nvSpPr>
        <xdr:cNvPr id="48" name="Trapecio 4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88C5A1-9B59-4249-B1B5-80969A94DBB8}"/>
            </a:ext>
          </a:extLst>
        </xdr:cNvPr>
        <xdr:cNvSpPr/>
      </xdr:nvSpPr>
      <xdr:spPr>
        <a:xfrm rot="16200000" flipV="1">
          <a:off x="8072437" y="1042988"/>
          <a:ext cx="1028703" cy="352426"/>
        </a:xfrm>
        <a:prstGeom prst="trapezoid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000" baseline="0"/>
            <a:t>Transacciones</a:t>
          </a:r>
        </a:p>
      </xdr:txBody>
    </xdr:sp>
    <xdr:clientData/>
  </xdr:twoCellAnchor>
  <xdr:twoCellAnchor>
    <xdr:from>
      <xdr:col>2</xdr:col>
      <xdr:colOff>333375</xdr:colOff>
      <xdr:row>0</xdr:row>
      <xdr:rowOff>62278</xdr:rowOff>
    </xdr:from>
    <xdr:to>
      <xdr:col>4</xdr:col>
      <xdr:colOff>342900</xdr:colOff>
      <xdr:row>2</xdr:row>
      <xdr:rowOff>81328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AE8261BF-23EF-4C47-B3DD-88D2C15FB8AF}"/>
            </a:ext>
          </a:extLst>
        </xdr:cNvPr>
        <xdr:cNvSpPr/>
      </xdr:nvSpPr>
      <xdr:spPr>
        <a:xfrm>
          <a:off x="1857375" y="62278"/>
          <a:ext cx="2695575" cy="400050"/>
        </a:xfrm>
        <a:prstGeom prst="roundRect">
          <a:avLst>
            <a:gd name="adj" fmla="val 36813"/>
          </a:avLst>
        </a:prstGeom>
        <a:solidFill>
          <a:srgbClr val="6600CC">
            <a:alpha val="49804"/>
          </a:srgbClr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 i="1">
              <a:solidFill>
                <a:schemeClr val="bg1"/>
              </a:solidFill>
            </a:rPr>
            <a:t>INGRESO DE DATOS</a:t>
          </a:r>
        </a:p>
      </xdr:txBody>
    </xdr:sp>
    <xdr:clientData/>
  </xdr:twoCellAnchor>
  <xdr:twoCellAnchor>
    <xdr:from>
      <xdr:col>0</xdr:col>
      <xdr:colOff>564174</xdr:colOff>
      <xdr:row>2</xdr:row>
      <xdr:rowOff>161191</xdr:rowOff>
    </xdr:from>
    <xdr:to>
      <xdr:col>5</xdr:col>
      <xdr:colOff>703386</xdr:colOff>
      <xdr:row>15</xdr:row>
      <xdr:rowOff>114300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944D3BB9-8B51-440D-86BD-A8044E4D3D2E}"/>
            </a:ext>
          </a:extLst>
        </xdr:cNvPr>
        <xdr:cNvSpPr/>
      </xdr:nvSpPr>
      <xdr:spPr>
        <a:xfrm>
          <a:off x="564174" y="542191"/>
          <a:ext cx="4730262" cy="2991584"/>
        </a:xfrm>
        <a:prstGeom prst="roundRect">
          <a:avLst/>
        </a:prstGeom>
        <a:noFill/>
        <a:ln cmpd="tri">
          <a:solidFill>
            <a:schemeClr val="tx1"/>
          </a:solidFill>
          <a:prstDash val="sysDash"/>
          <a:extLst>
            <a:ext uri="{C807C97D-BFC1-408E-A445-0C87EB9F89A2}">
              <ask:lineSketchStyleProps xmlns:ask="http://schemas.microsoft.com/office/drawing/2018/sketchyshapes"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0</xdr:colOff>
      <xdr:row>2</xdr:row>
      <xdr:rowOff>0</xdr:rowOff>
    </xdr:from>
    <xdr:to>
      <xdr:col>8</xdr:col>
      <xdr:colOff>315058</xdr:colOff>
      <xdr:row>6</xdr:row>
      <xdr:rowOff>157996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823A1A17-C629-490B-B157-C1D0C2E962C8}"/>
            </a:ext>
          </a:extLst>
        </xdr:cNvPr>
        <xdr:cNvGrpSpPr/>
      </xdr:nvGrpSpPr>
      <xdr:grpSpPr>
        <a:xfrm>
          <a:off x="6682740" y="365760"/>
          <a:ext cx="1099918" cy="919996"/>
          <a:chOff x="5055577" y="2483826"/>
          <a:chExt cx="1077058" cy="791308"/>
        </a:xfrm>
      </xdr:grpSpPr>
      <xdr:sp macro="[0]!Guardar" textlink="">
        <xdr:nvSpPr>
          <xdr:cNvPr id="28" name="Rectángulo: esquinas redondeadas 27">
            <a:extLst>
              <a:ext uri="{FF2B5EF4-FFF2-40B4-BE49-F238E27FC236}">
                <a16:creationId xmlns:a16="http://schemas.microsoft.com/office/drawing/2014/main" id="{5653DB00-8432-4643-AEF9-6DD522558C52}"/>
              </a:ext>
            </a:extLst>
          </xdr:cNvPr>
          <xdr:cNvSpPr/>
        </xdr:nvSpPr>
        <xdr:spPr>
          <a:xfrm>
            <a:off x="5055577" y="2513134"/>
            <a:ext cx="1077058" cy="762000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ctr"/>
            <a:r>
              <a:rPr lang="es-CO" sz="1100" b="1">
                <a:latin typeface="Comic Sans MS" panose="030F0702030302020204" pitchFamily="66" charset="0"/>
              </a:rPr>
              <a:t>Guardar</a:t>
            </a:r>
          </a:p>
        </xdr:txBody>
      </xdr:sp>
      <xdr:pic macro="[0]!Guardar">
        <xdr:nvPicPr>
          <xdr:cNvPr id="29" name="Gráfico 28" descr="Disco con relleno sólido">
            <a:extLst>
              <a:ext uri="{FF2B5EF4-FFF2-40B4-BE49-F238E27FC236}">
                <a16:creationId xmlns:a16="http://schemas.microsoft.com/office/drawing/2014/main" id="{E8D95B9D-1F3E-4D6F-8024-C04354946F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5290037" y="2483826"/>
            <a:ext cx="556847" cy="556847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9525</xdr:colOff>
      <xdr:row>8</xdr:row>
      <xdr:rowOff>28575</xdr:rowOff>
    </xdr:from>
    <xdr:to>
      <xdr:col>8</xdr:col>
      <xdr:colOff>400050</xdr:colOff>
      <xdr:row>12</xdr:row>
      <xdr:rowOff>95250</xdr:rowOff>
    </xdr:to>
    <xdr:grpSp>
      <xdr:nvGrpSpPr>
        <xdr:cNvPr id="33" name="Grupo 32">
          <a:extLst>
            <a:ext uri="{FF2B5EF4-FFF2-40B4-BE49-F238E27FC236}">
              <a16:creationId xmlns:a16="http://schemas.microsoft.com/office/drawing/2014/main" id="{479D2AD4-E05D-4117-B0DA-E4740F920AF7}"/>
            </a:ext>
          </a:extLst>
        </xdr:cNvPr>
        <xdr:cNvGrpSpPr/>
      </xdr:nvGrpSpPr>
      <xdr:grpSpPr>
        <a:xfrm>
          <a:off x="6692265" y="1552575"/>
          <a:ext cx="1175385" cy="859155"/>
          <a:chOff x="6115050" y="2324100"/>
          <a:chExt cx="1171575" cy="723900"/>
        </a:xfrm>
      </xdr:grpSpPr>
      <xdr:sp macro="[0]!Limpiar" textlink="">
        <xdr:nvSpPr>
          <xdr:cNvPr id="30" name="Rectángulo: esquinas redondeadas 29">
            <a:extLst>
              <a:ext uri="{FF2B5EF4-FFF2-40B4-BE49-F238E27FC236}">
                <a16:creationId xmlns:a16="http://schemas.microsoft.com/office/drawing/2014/main" id="{2BBE28FB-F68E-4E4E-AFF8-8B5F5EA9246C}"/>
              </a:ext>
            </a:extLst>
          </xdr:cNvPr>
          <xdr:cNvSpPr/>
        </xdr:nvSpPr>
        <xdr:spPr>
          <a:xfrm>
            <a:off x="6115050" y="2324100"/>
            <a:ext cx="1171575" cy="723900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ctr"/>
            <a:r>
              <a:rPr lang="es-CO" sz="1200" i="0">
                <a:latin typeface="Comic Sans MS" panose="030F0702030302020204" pitchFamily="66" charset="0"/>
              </a:rPr>
              <a:t>Limpiar</a:t>
            </a:r>
          </a:p>
        </xdr:txBody>
      </xdr:sp>
      <xdr:pic macro="[0]!Limpiar">
        <xdr:nvPicPr>
          <xdr:cNvPr id="32" name="Gráfico 31" descr="Borrador con relleno sólido">
            <a:extLst>
              <a:ext uri="{FF2B5EF4-FFF2-40B4-BE49-F238E27FC236}">
                <a16:creationId xmlns:a16="http://schemas.microsoft.com/office/drawing/2014/main" id="{4F9F6A53-3D10-4DAE-B870-E86181CF5E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6438900" y="2324100"/>
            <a:ext cx="485775" cy="485775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9525</xdr:colOff>
      <xdr:row>13</xdr:row>
      <xdr:rowOff>28575</xdr:rowOff>
    </xdr:from>
    <xdr:to>
      <xdr:col>8</xdr:col>
      <xdr:colOff>466725</xdr:colOff>
      <xdr:row>14</xdr:row>
      <xdr:rowOff>0</xdr:rowOff>
    </xdr:to>
    <xdr:grpSp>
      <xdr:nvGrpSpPr>
        <xdr:cNvPr id="67" name="Grupo 66">
          <a:extLst>
            <a:ext uri="{FF2B5EF4-FFF2-40B4-BE49-F238E27FC236}">
              <a16:creationId xmlns:a16="http://schemas.microsoft.com/office/drawing/2014/main" id="{DF213841-FF53-4543-AE72-E36B7FB88904}"/>
            </a:ext>
          </a:extLst>
        </xdr:cNvPr>
        <xdr:cNvGrpSpPr/>
      </xdr:nvGrpSpPr>
      <xdr:grpSpPr>
        <a:xfrm>
          <a:off x="6692265" y="2543175"/>
          <a:ext cx="1242060" cy="756285"/>
          <a:chOff x="6505575" y="2676525"/>
          <a:chExt cx="1219200" cy="762000"/>
        </a:xfrm>
      </xdr:grpSpPr>
      <xdr:sp macro="[0]!Elimina" textlink="">
        <xdr:nvSpPr>
          <xdr:cNvPr id="64" name="Rectángulo: esquinas redondeadas 63">
            <a:extLst>
              <a:ext uri="{FF2B5EF4-FFF2-40B4-BE49-F238E27FC236}">
                <a16:creationId xmlns:a16="http://schemas.microsoft.com/office/drawing/2014/main" id="{19067E97-6994-4885-839D-5DABE63BA88F}"/>
              </a:ext>
            </a:extLst>
          </xdr:cNvPr>
          <xdr:cNvSpPr/>
        </xdr:nvSpPr>
        <xdr:spPr>
          <a:xfrm>
            <a:off x="6505575" y="2686050"/>
            <a:ext cx="1219200" cy="752475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O" sz="1100"/>
          </a:p>
          <a:p>
            <a:pPr algn="l"/>
            <a:endParaRPr lang="es-CO" sz="1100"/>
          </a:p>
          <a:p>
            <a:pPr algn="ctr"/>
            <a:r>
              <a:rPr lang="es-CO" sz="1050" b="1">
                <a:latin typeface="Comic Sans MS" panose="030F0702030302020204" pitchFamily="66" charset="0"/>
              </a:rPr>
              <a:t>Eliminar último</a:t>
            </a:r>
          </a:p>
        </xdr:txBody>
      </xdr:sp>
      <xdr:pic macro="[0]!Elimina">
        <xdr:nvPicPr>
          <xdr:cNvPr id="66" name="Gráfico 65" descr="Deuda con relleno sólido">
            <a:extLst>
              <a:ext uri="{FF2B5EF4-FFF2-40B4-BE49-F238E27FC236}">
                <a16:creationId xmlns:a16="http://schemas.microsoft.com/office/drawing/2014/main" id="{E06106D8-9DAE-4C38-A5D9-8B0073DC3B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9"/>
              </a:ext>
            </a:extLst>
          </a:blip>
          <a:stretch>
            <a:fillRect/>
          </a:stretch>
        </xdr:blipFill>
        <xdr:spPr>
          <a:xfrm>
            <a:off x="6896100" y="2676525"/>
            <a:ext cx="436563" cy="523875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390524</xdr:colOff>
      <xdr:row>7</xdr:row>
      <xdr:rowOff>200024</xdr:rowOff>
    </xdr:from>
    <xdr:to>
      <xdr:col>9</xdr:col>
      <xdr:colOff>761999</xdr:colOff>
      <xdr:row>12</xdr:row>
      <xdr:rowOff>47624</xdr:rowOff>
    </xdr:to>
    <xdr:sp macro="" textlink="">
      <xdr:nvSpPr>
        <xdr:cNvPr id="23" name="Trapecio 2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41E2C34-2715-4945-80C6-8C826C73C475}"/>
            </a:ext>
          </a:extLst>
        </xdr:cNvPr>
        <xdr:cNvSpPr/>
      </xdr:nvSpPr>
      <xdr:spPr>
        <a:xfrm rot="16200000" flipV="1">
          <a:off x="8148637" y="1852611"/>
          <a:ext cx="895350" cy="371475"/>
        </a:xfrm>
        <a:prstGeom prst="trapezoid">
          <a:avLst/>
        </a:prstGeom>
        <a:solidFill>
          <a:srgbClr val="7030A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Dashboard</a:t>
          </a:r>
        </a:p>
      </xdr:txBody>
    </xdr:sp>
    <xdr:clientData/>
  </xdr:twoCellAnchor>
  <xdr:twoCellAnchor>
    <xdr:from>
      <xdr:col>9</xdr:col>
      <xdr:colOff>390528</xdr:colOff>
      <xdr:row>11</xdr:row>
      <xdr:rowOff>161924</xdr:rowOff>
    </xdr:from>
    <xdr:to>
      <xdr:col>9</xdr:col>
      <xdr:colOff>752472</xdr:colOff>
      <xdr:row>13</xdr:row>
      <xdr:rowOff>695327</xdr:rowOff>
    </xdr:to>
    <xdr:sp macro="" textlink="">
      <xdr:nvSpPr>
        <xdr:cNvPr id="25" name="Trapecio 2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33A51D2-2FDE-44C8-BA6C-72E2056C9D43}"/>
            </a:ext>
          </a:extLst>
        </xdr:cNvPr>
        <xdr:cNvSpPr/>
      </xdr:nvSpPr>
      <xdr:spPr>
        <a:xfrm rot="16200000" flipV="1">
          <a:off x="8115298" y="2686054"/>
          <a:ext cx="952503" cy="361944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Flujo de caja</a:t>
          </a:r>
        </a:p>
      </xdr:txBody>
    </xdr:sp>
    <xdr:clientData/>
  </xdr:twoCellAnchor>
  <xdr:twoCellAnchor>
    <xdr:from>
      <xdr:col>9</xdr:col>
      <xdr:colOff>390525</xdr:colOff>
      <xdr:row>0</xdr:row>
      <xdr:rowOff>2</xdr:rowOff>
    </xdr:from>
    <xdr:to>
      <xdr:col>9</xdr:col>
      <xdr:colOff>733424</xdr:colOff>
      <xdr:row>4</xdr:row>
      <xdr:rowOff>66677</xdr:rowOff>
    </xdr:to>
    <xdr:sp macro="" textlink="">
      <xdr:nvSpPr>
        <xdr:cNvPr id="19" name="Trapecio 1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BB3182C-2D21-4209-A875-9AA9C387BDBC}"/>
            </a:ext>
          </a:extLst>
        </xdr:cNvPr>
        <xdr:cNvSpPr/>
      </xdr:nvSpPr>
      <xdr:spPr>
        <a:xfrm rot="5400000">
          <a:off x="8167687" y="242890"/>
          <a:ext cx="828675" cy="342899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Menú</a:t>
          </a:r>
        </a:p>
      </xdr:txBody>
    </xdr:sp>
    <xdr:clientData/>
  </xdr:twoCellAnchor>
  <xdr:twoCellAnchor editAs="oneCell">
    <xdr:from>
      <xdr:col>0</xdr:col>
      <xdr:colOff>44450</xdr:colOff>
      <xdr:row>0</xdr:row>
      <xdr:rowOff>38100</xdr:rowOff>
    </xdr:from>
    <xdr:to>
      <xdr:col>1</xdr:col>
      <xdr:colOff>715537</xdr:colOff>
      <xdr:row>2</xdr:row>
      <xdr:rowOff>139700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543AF5-B753-4E5D-B12F-2FF4F1F09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38100"/>
          <a:ext cx="1471187" cy="469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38098</xdr:colOff>
      <xdr:row>23</xdr:row>
      <xdr:rowOff>94587</xdr:rowOff>
    </xdr:from>
    <xdr:to>
      <xdr:col>8</xdr:col>
      <xdr:colOff>342899</xdr:colOff>
      <xdr:row>28</xdr:row>
      <xdr:rowOff>110463</xdr:rowOff>
    </xdr:to>
    <xdr:sp macro="" textlink="">
      <xdr:nvSpPr>
        <xdr:cNvPr id="42" name="Trapecio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EF0A13-236B-473F-9773-FA503836669A}"/>
            </a:ext>
          </a:extLst>
        </xdr:cNvPr>
        <xdr:cNvSpPr/>
      </xdr:nvSpPr>
      <xdr:spPr>
        <a:xfrm rot="5400000">
          <a:off x="13053218" y="4748343"/>
          <a:ext cx="928688" cy="304801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/>
            <a:t>Balance</a:t>
          </a:r>
        </a:p>
      </xdr:txBody>
    </xdr:sp>
    <xdr:clientData/>
  </xdr:twoCellAnchor>
  <xdr:twoCellAnchor>
    <xdr:from>
      <xdr:col>8</xdr:col>
      <xdr:colOff>35379</xdr:colOff>
      <xdr:row>10</xdr:row>
      <xdr:rowOff>54892</xdr:rowOff>
    </xdr:from>
    <xdr:to>
      <xdr:col>8</xdr:col>
      <xdr:colOff>333375</xdr:colOff>
      <xdr:row>16</xdr:row>
      <xdr:rowOff>107057</xdr:rowOff>
    </xdr:to>
    <xdr:sp macro="" textlink="">
      <xdr:nvSpPr>
        <xdr:cNvPr id="18" name="Trapecio 1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900914-0D08-497A-8644-53EA9874E368}"/>
            </a:ext>
          </a:extLst>
        </xdr:cNvPr>
        <xdr:cNvSpPr/>
      </xdr:nvSpPr>
      <xdr:spPr>
        <a:xfrm rot="5400000">
          <a:off x="12937670" y="2448164"/>
          <a:ext cx="1147540" cy="297996"/>
        </a:xfrm>
        <a:prstGeom prst="trapezoid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/>
            <a:t>Ingreso</a:t>
          </a:r>
          <a:r>
            <a:rPr lang="es-CO" sz="900" baseline="0"/>
            <a:t> DeDatos</a:t>
          </a:r>
          <a:endParaRPr lang="es-CO" sz="900"/>
        </a:p>
      </xdr:txBody>
    </xdr:sp>
    <xdr:clientData/>
  </xdr:twoCellAnchor>
  <xdr:twoCellAnchor>
    <xdr:from>
      <xdr:col>8</xdr:col>
      <xdr:colOff>38097</xdr:colOff>
      <xdr:row>16</xdr:row>
      <xdr:rowOff>14324</xdr:rowOff>
    </xdr:from>
    <xdr:to>
      <xdr:col>8</xdr:col>
      <xdr:colOff>333374</xdr:colOff>
      <xdr:row>20</xdr:row>
      <xdr:rowOff>4799</xdr:rowOff>
    </xdr:to>
    <xdr:sp macro="" textlink="">
      <xdr:nvSpPr>
        <xdr:cNvPr id="7" name="Trapeci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077E96-CB60-48BD-B435-5D9A33B1C0D8}"/>
            </a:ext>
          </a:extLst>
        </xdr:cNvPr>
        <xdr:cNvSpPr/>
      </xdr:nvSpPr>
      <xdr:spPr>
        <a:xfrm rot="5400000">
          <a:off x="13152436" y="3290923"/>
          <a:ext cx="720725" cy="295277"/>
        </a:xfrm>
        <a:prstGeom prst="trapezoid">
          <a:avLst/>
        </a:prstGeom>
        <a:solidFill>
          <a:srgbClr val="7030A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Dashboard</a:t>
          </a:r>
        </a:p>
      </xdr:txBody>
    </xdr:sp>
    <xdr:clientData/>
  </xdr:twoCellAnchor>
  <xdr:twoCellAnchor>
    <xdr:from>
      <xdr:col>8</xdr:col>
      <xdr:colOff>38098</xdr:colOff>
      <xdr:row>19</xdr:row>
      <xdr:rowOff>100936</xdr:rowOff>
    </xdr:from>
    <xdr:to>
      <xdr:col>8</xdr:col>
      <xdr:colOff>333373</xdr:colOff>
      <xdr:row>24</xdr:row>
      <xdr:rowOff>13853</xdr:rowOff>
    </xdr:to>
    <xdr:sp macro="" textlink="">
      <xdr:nvSpPr>
        <xdr:cNvPr id="9" name="Trapecio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3CBCD2-EFD3-439F-8F7E-53EFCAB7330C}"/>
            </a:ext>
          </a:extLst>
        </xdr:cNvPr>
        <xdr:cNvSpPr/>
      </xdr:nvSpPr>
      <xdr:spPr>
        <a:xfrm rot="5400000">
          <a:off x="13099934" y="3977726"/>
          <a:ext cx="825729" cy="295275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Flujo de caja</a:t>
          </a:r>
        </a:p>
      </xdr:txBody>
    </xdr:sp>
    <xdr:clientData/>
  </xdr:twoCellAnchor>
  <xdr:twoCellAnchor>
    <xdr:from>
      <xdr:col>8</xdr:col>
      <xdr:colOff>34014</xdr:colOff>
      <xdr:row>6</xdr:row>
      <xdr:rowOff>50826</xdr:rowOff>
    </xdr:from>
    <xdr:to>
      <xdr:col>8</xdr:col>
      <xdr:colOff>326571</xdr:colOff>
      <xdr:row>10</xdr:row>
      <xdr:rowOff>115460</xdr:rowOff>
    </xdr:to>
    <xdr:sp macro="" textlink="">
      <xdr:nvSpPr>
        <xdr:cNvPr id="6" name="Trapecio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89F165A-5FC2-4DCF-9AB2-164F5A0AC050}"/>
            </a:ext>
          </a:extLst>
        </xdr:cNvPr>
        <xdr:cNvSpPr/>
      </xdr:nvSpPr>
      <xdr:spPr>
        <a:xfrm rot="5400000">
          <a:off x="13098008" y="1528333"/>
          <a:ext cx="818696" cy="292557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Menú</a:t>
          </a:r>
        </a:p>
      </xdr:txBody>
    </xdr:sp>
    <xdr:clientData/>
  </xdr:twoCellAnchor>
  <xdr:twoCellAnchor editAs="oneCell">
    <xdr:from>
      <xdr:col>8</xdr:col>
      <xdr:colOff>66675</xdr:colOff>
      <xdr:row>3</xdr:row>
      <xdr:rowOff>134936</xdr:rowOff>
    </xdr:from>
    <xdr:to>
      <xdr:col>9</xdr:col>
      <xdr:colOff>342005</xdr:colOff>
      <xdr:row>6</xdr:row>
      <xdr:rowOff>71436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26E712-1383-4F65-9241-8349CB20CA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83985" b="71589"/>
        <a:stretch/>
      </xdr:blipFill>
      <xdr:spPr>
        <a:xfrm>
          <a:off x="13393738" y="754061"/>
          <a:ext cx="854767" cy="53181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7</xdr:col>
      <xdr:colOff>5467746</xdr:colOff>
      <xdr:row>27</xdr:row>
      <xdr:rowOff>144067</xdr:rowOff>
    </xdr:from>
    <xdr:to>
      <xdr:col>8</xdr:col>
      <xdr:colOff>565303</xdr:colOff>
      <xdr:row>38</xdr:row>
      <xdr:rowOff>111125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E5842F-5E57-43C9-B9F9-37F825639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589746" y="6071317"/>
          <a:ext cx="1975245" cy="6299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153264</xdr:colOff>
      <xdr:row>2</xdr:row>
      <xdr:rowOff>166685</xdr:rowOff>
    </xdr:from>
    <xdr:to>
      <xdr:col>10</xdr:col>
      <xdr:colOff>536862</xdr:colOff>
      <xdr:row>23</xdr:row>
      <xdr:rowOff>147204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1FA281-95DC-4F5A-9EF2-91207BBAC2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152399</xdr:colOff>
      <xdr:row>59</xdr:row>
      <xdr:rowOff>33336</xdr:rowOff>
    </xdr:from>
    <xdr:to>
      <xdr:col>8</xdr:col>
      <xdr:colOff>295274</xdr:colOff>
      <xdr:row>73</xdr:row>
      <xdr:rowOff>152399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71306AB-BB75-482E-97B7-99441AF292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361949</xdr:colOff>
      <xdr:row>76</xdr:row>
      <xdr:rowOff>23812</xdr:rowOff>
    </xdr:from>
    <xdr:to>
      <xdr:col>9</xdr:col>
      <xdr:colOff>561974</xdr:colOff>
      <xdr:row>95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911C0FA-F3DD-4933-A7C9-FBFC89338C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200025</xdr:colOff>
      <xdr:row>138</xdr:row>
      <xdr:rowOff>33336</xdr:rowOff>
    </xdr:from>
    <xdr:to>
      <xdr:col>10</xdr:col>
      <xdr:colOff>409575</xdr:colOff>
      <xdr:row>158</xdr:row>
      <xdr:rowOff>171449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16A89EE-9473-45DE-8A0B-F9BCC6E940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98767</xdr:colOff>
      <xdr:row>1</xdr:row>
      <xdr:rowOff>8392</xdr:rowOff>
    </xdr:from>
    <xdr:to>
      <xdr:col>20</xdr:col>
      <xdr:colOff>132102</xdr:colOff>
      <xdr:row>5</xdr:row>
      <xdr:rowOff>41727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6A415D0-B90B-6287-27D9-930C6976E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66196" y="189821"/>
          <a:ext cx="831620" cy="759049"/>
        </a:xfrm>
        <a:prstGeom prst="rect">
          <a:avLst/>
        </a:prstGeom>
      </xdr:spPr>
    </xdr:pic>
    <xdr:clientData/>
  </xdr:twoCellAnchor>
  <xdr:twoCellAnchor>
    <xdr:from>
      <xdr:col>0</xdr:col>
      <xdr:colOff>321468</xdr:colOff>
      <xdr:row>6</xdr:row>
      <xdr:rowOff>100010</xdr:rowOff>
    </xdr:from>
    <xdr:to>
      <xdr:col>12</xdr:col>
      <xdr:colOff>464343</xdr:colOff>
      <xdr:row>23</xdr:row>
      <xdr:rowOff>119061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953A5EF-3596-4BD1-AF60-2F0E541E8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186819</xdr:colOff>
      <xdr:row>37</xdr:row>
      <xdr:rowOff>45074</xdr:rowOff>
    </xdr:from>
    <xdr:to>
      <xdr:col>9</xdr:col>
      <xdr:colOff>338667</xdr:colOff>
      <xdr:row>52</xdr:row>
      <xdr:rowOff>84667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B94C57C-64A5-419D-9EC4-AFAC4879C3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158485</xdr:colOff>
      <xdr:row>73</xdr:row>
      <xdr:rowOff>183358</xdr:rowOff>
    </xdr:from>
    <xdr:to>
      <xdr:col>10</xdr:col>
      <xdr:colOff>437886</xdr:colOff>
      <xdr:row>93</xdr:row>
      <xdr:rowOff>128324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21648DC-D9FE-4F21-8D68-77A2BDE45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180976</xdr:colOff>
      <xdr:row>134</xdr:row>
      <xdr:rowOff>95250</xdr:rowOff>
    </xdr:from>
    <xdr:to>
      <xdr:col>9</xdr:col>
      <xdr:colOff>390526</xdr:colOff>
      <xdr:row>155</xdr:row>
      <xdr:rowOff>42863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13D164B-7D4B-40A8-8C05-7D408AA41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12</xdr:col>
      <xdr:colOff>666750</xdr:colOff>
      <xdr:row>4</xdr:row>
      <xdr:rowOff>15874</xdr:rowOff>
    </xdr:from>
    <xdr:to>
      <xdr:col>19</xdr:col>
      <xdr:colOff>0</xdr:colOff>
      <xdr:row>11</xdr:row>
      <xdr:rowOff>43656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6" name="Fecha">
              <a:extLst>
                <a:ext uri="{FF2B5EF4-FFF2-40B4-BE49-F238E27FC236}">
                  <a16:creationId xmlns:a16="http://schemas.microsoft.com/office/drawing/2014/main" id="{F54E252D-543E-4861-8036-F9CBCC728A1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810750" y="777874"/>
              <a:ext cx="4667250" cy="136128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661192</xdr:colOff>
      <xdr:row>12</xdr:row>
      <xdr:rowOff>14288</xdr:rowOff>
    </xdr:from>
    <xdr:to>
      <xdr:col>15</xdr:col>
      <xdr:colOff>539749</xdr:colOff>
      <xdr:row>18</xdr:row>
      <xdr:rowOff>149679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Categoría">
              <a:extLst>
                <a:ext uri="{FF2B5EF4-FFF2-40B4-BE49-F238E27FC236}">
                  <a16:creationId xmlns:a16="http://schemas.microsoft.com/office/drawing/2014/main" id="{D33380C1-DC66-458B-9687-C0BEC444417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tegorí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805192" y="2300288"/>
              <a:ext cx="2164557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16</xdr:col>
      <xdr:colOff>47625</xdr:colOff>
      <xdr:row>11</xdr:row>
      <xdr:rowOff>153195</xdr:rowOff>
    </xdr:from>
    <xdr:to>
      <xdr:col>18</xdr:col>
      <xdr:colOff>735806</xdr:colOff>
      <xdr:row>32</xdr:row>
      <xdr:rowOff>103188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Subcategoría">
              <a:extLst>
                <a:ext uri="{FF2B5EF4-FFF2-40B4-BE49-F238E27FC236}">
                  <a16:creationId xmlns:a16="http://schemas.microsoft.com/office/drawing/2014/main" id="{A6C7D7A4-1377-46BC-813E-D9B60E7DC39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ubcategorí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239625" y="2248695"/>
              <a:ext cx="2212181" cy="39504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178858</xdr:colOff>
      <xdr:row>38</xdr:row>
      <xdr:rowOff>116415</xdr:rowOff>
    </xdr:from>
    <xdr:to>
      <xdr:col>15</xdr:col>
      <xdr:colOff>23812</xdr:colOff>
      <xdr:row>44</xdr:row>
      <xdr:rowOff>142874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9" name="Fecha 1">
              <a:extLst>
                <a:ext uri="{FF2B5EF4-FFF2-40B4-BE49-F238E27FC236}">
                  <a16:creationId xmlns:a16="http://schemas.microsoft.com/office/drawing/2014/main" id="{C2B46998-479E-4FC2-98AC-6DE1EF64F5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560858" y="7355415"/>
              <a:ext cx="2892954" cy="11694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661987</xdr:colOff>
      <xdr:row>45</xdr:row>
      <xdr:rowOff>85725</xdr:rowOff>
    </xdr:from>
    <xdr:to>
      <xdr:col>14</xdr:col>
      <xdr:colOff>204787</xdr:colOff>
      <xdr:row>58</xdr:row>
      <xdr:rowOff>133350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Categoría 1">
              <a:extLst>
                <a:ext uri="{FF2B5EF4-FFF2-40B4-BE49-F238E27FC236}">
                  <a16:creationId xmlns:a16="http://schemas.microsoft.com/office/drawing/2014/main" id="{8ADD6F15-3D99-40F7-A983-B1CF92B605E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tegorí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43987" y="86582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369094</xdr:colOff>
      <xdr:row>73</xdr:row>
      <xdr:rowOff>154781</xdr:rowOff>
    </xdr:from>
    <xdr:to>
      <xdr:col>17</xdr:col>
      <xdr:colOff>214312</xdr:colOff>
      <xdr:row>81</xdr:row>
      <xdr:rowOff>2381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13" name="Fecha 2">
              <a:extLst>
                <a:ext uri="{FF2B5EF4-FFF2-40B4-BE49-F238E27FC236}">
                  <a16:creationId xmlns:a16="http://schemas.microsoft.com/office/drawing/2014/main" id="{2C823477-5375-4550-A8F8-993B02DB33D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13094" y="14061281"/>
              <a:ext cx="3655218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383381</xdr:colOff>
      <xdr:row>82</xdr:row>
      <xdr:rowOff>73818</xdr:rowOff>
    </xdr:from>
    <xdr:to>
      <xdr:col>14</xdr:col>
      <xdr:colOff>688181</xdr:colOff>
      <xdr:row>95</xdr:row>
      <xdr:rowOff>121443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Categoría 2">
              <a:extLst>
                <a:ext uri="{FF2B5EF4-FFF2-40B4-BE49-F238E27FC236}">
                  <a16:creationId xmlns:a16="http://schemas.microsoft.com/office/drawing/2014/main" id="{2FEFBE3F-08F4-410C-8834-04691BE26D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tegorí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7381" y="15694818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728663</xdr:colOff>
      <xdr:row>82</xdr:row>
      <xdr:rowOff>61913</xdr:rowOff>
    </xdr:from>
    <xdr:to>
      <xdr:col>17</xdr:col>
      <xdr:colOff>271463</xdr:colOff>
      <xdr:row>95</xdr:row>
      <xdr:rowOff>109538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Subcategoría 1">
              <a:extLst>
                <a:ext uri="{FF2B5EF4-FFF2-40B4-BE49-F238E27FC236}">
                  <a16:creationId xmlns:a16="http://schemas.microsoft.com/office/drawing/2014/main" id="{D5AD7FDA-B1DB-402D-84CA-416AF9D93E2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ubcategorí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396663" y="15682913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19</xdr:col>
      <xdr:colOff>559596</xdr:colOff>
      <xdr:row>8</xdr:row>
      <xdr:rowOff>172923</xdr:rowOff>
    </xdr:from>
    <xdr:to>
      <xdr:col>20</xdr:col>
      <xdr:colOff>169071</xdr:colOff>
      <xdr:row>14</xdr:row>
      <xdr:rowOff>115775</xdr:rowOff>
    </xdr:to>
    <xdr:sp macro="" textlink="">
      <xdr:nvSpPr>
        <xdr:cNvPr id="16" name="Trapecio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BBC665-EB3F-472F-94CB-6AE73D5B1DF0}"/>
            </a:ext>
          </a:extLst>
        </xdr:cNvPr>
        <xdr:cNvSpPr/>
      </xdr:nvSpPr>
      <xdr:spPr>
        <a:xfrm rot="5400000">
          <a:off x="15415193" y="1936184"/>
          <a:ext cx="1031423" cy="407760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Ingreso DeDatos</a:t>
          </a:r>
        </a:p>
      </xdr:txBody>
    </xdr:sp>
    <xdr:clientData/>
  </xdr:twoCellAnchor>
  <xdr:twoCellAnchor>
    <xdr:from>
      <xdr:col>19</xdr:col>
      <xdr:colOff>564357</xdr:colOff>
      <xdr:row>13</xdr:row>
      <xdr:rowOff>155346</xdr:rowOff>
    </xdr:from>
    <xdr:to>
      <xdr:col>20</xdr:col>
      <xdr:colOff>176212</xdr:colOff>
      <xdr:row>19</xdr:row>
      <xdr:rowOff>155345</xdr:rowOff>
    </xdr:to>
    <xdr:sp macro="" textlink="">
      <xdr:nvSpPr>
        <xdr:cNvPr id="17" name="Trapecio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45B0027-2680-4EA5-8EB7-AA9D5C5D28A5}"/>
            </a:ext>
          </a:extLst>
        </xdr:cNvPr>
        <xdr:cNvSpPr/>
      </xdr:nvSpPr>
      <xdr:spPr>
        <a:xfrm rot="5400000">
          <a:off x="15392570" y="2853133"/>
          <a:ext cx="1088571" cy="410140"/>
        </a:xfrm>
        <a:prstGeom prst="trapezoid">
          <a:avLst/>
        </a:prstGeom>
        <a:solidFill>
          <a:srgbClr val="7030A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Transacciones</a:t>
          </a:r>
        </a:p>
      </xdr:txBody>
    </xdr:sp>
    <xdr:clientData/>
  </xdr:twoCellAnchor>
  <xdr:twoCellAnchor>
    <xdr:from>
      <xdr:col>19</xdr:col>
      <xdr:colOff>569119</xdr:colOff>
      <xdr:row>19</xdr:row>
      <xdr:rowOff>59869</xdr:rowOff>
    </xdr:from>
    <xdr:to>
      <xdr:col>20</xdr:col>
      <xdr:colOff>178594</xdr:colOff>
      <xdr:row>24</xdr:row>
      <xdr:rowOff>11793</xdr:rowOff>
    </xdr:to>
    <xdr:sp macro="" textlink="">
      <xdr:nvSpPr>
        <xdr:cNvPr id="18" name="Trapecio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C244BC0-9CD8-40F4-BF97-CF57FEB0FC7F}"/>
            </a:ext>
          </a:extLst>
        </xdr:cNvPr>
        <xdr:cNvSpPr/>
      </xdr:nvSpPr>
      <xdr:spPr>
        <a:xfrm rot="5400000">
          <a:off x="15510894" y="3732666"/>
          <a:ext cx="859067" cy="407760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Flujo de caja</a:t>
          </a:r>
        </a:p>
      </xdr:txBody>
    </xdr:sp>
    <xdr:clientData/>
  </xdr:twoCellAnchor>
  <xdr:twoCellAnchor>
    <xdr:from>
      <xdr:col>19</xdr:col>
      <xdr:colOff>569119</xdr:colOff>
      <xdr:row>23</xdr:row>
      <xdr:rowOff>51363</xdr:rowOff>
    </xdr:from>
    <xdr:to>
      <xdr:col>20</xdr:col>
      <xdr:colOff>178594</xdr:colOff>
      <xdr:row>27</xdr:row>
      <xdr:rowOff>103752</xdr:rowOff>
    </xdr:to>
    <xdr:sp macro="" textlink="">
      <xdr:nvSpPr>
        <xdr:cNvPr id="19" name="Trapecio 1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974AF3E-BA3E-4B2C-B621-84773A94C000}"/>
            </a:ext>
          </a:extLst>
        </xdr:cNvPr>
        <xdr:cNvSpPr/>
      </xdr:nvSpPr>
      <xdr:spPr>
        <a:xfrm rot="5400000">
          <a:off x="15551376" y="4409392"/>
          <a:ext cx="778103" cy="407760"/>
        </a:xfrm>
        <a:prstGeom prst="trapezoid">
          <a:avLst/>
        </a:prstGeom>
        <a:solidFill>
          <a:srgbClr val="7030A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Balance</a:t>
          </a:r>
        </a:p>
      </xdr:txBody>
    </xdr:sp>
    <xdr:clientData/>
  </xdr:twoCellAnchor>
  <xdr:twoCellAnchor>
    <xdr:from>
      <xdr:col>19</xdr:col>
      <xdr:colOff>571500</xdr:colOff>
      <xdr:row>5</xdr:row>
      <xdr:rowOff>74218</xdr:rowOff>
    </xdr:from>
    <xdr:to>
      <xdr:col>20</xdr:col>
      <xdr:colOff>169332</xdr:colOff>
      <xdr:row>9</xdr:row>
      <xdr:rowOff>116554</xdr:rowOff>
    </xdr:to>
    <xdr:sp macro="" textlink="">
      <xdr:nvSpPr>
        <xdr:cNvPr id="20" name="Trapecio 1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0147642-2761-4FA0-972B-F5CE27ABA8E6}"/>
            </a:ext>
          </a:extLst>
        </xdr:cNvPr>
        <xdr:cNvSpPr/>
      </xdr:nvSpPr>
      <xdr:spPr>
        <a:xfrm rot="5400000">
          <a:off x="15552963" y="1167327"/>
          <a:ext cx="768050" cy="396117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Menú</a:t>
          </a:r>
        </a:p>
      </xdr:txBody>
    </xdr:sp>
    <xdr:clientData/>
  </xdr:twoCellAnchor>
  <xdr:twoCellAnchor editAs="oneCell">
    <xdr:from>
      <xdr:col>2</xdr:col>
      <xdr:colOff>54428</xdr:colOff>
      <xdr:row>1</xdr:row>
      <xdr:rowOff>18143</xdr:rowOff>
    </xdr:from>
    <xdr:to>
      <xdr:col>5</xdr:col>
      <xdr:colOff>9237</xdr:colOff>
      <xdr:row>5</xdr:row>
      <xdr:rowOff>18143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50641A9-89AF-4F60-9713-49E314285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999" y="199572"/>
          <a:ext cx="2349667" cy="7257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939800</xdr:colOff>
      <xdr:row>0</xdr:row>
      <xdr:rowOff>20637</xdr:rowOff>
    </xdr:from>
    <xdr:to>
      <xdr:col>2</xdr:col>
      <xdr:colOff>561975</xdr:colOff>
      <xdr:row>1</xdr:row>
      <xdr:rowOff>125412</xdr:rowOff>
    </xdr:to>
    <xdr:sp macro="" textlink="">
      <xdr:nvSpPr>
        <xdr:cNvPr id="2" name="Trapeci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7777B7-4CBB-4C27-BE5F-0424C7E4DD38}"/>
            </a:ext>
          </a:extLst>
        </xdr:cNvPr>
        <xdr:cNvSpPr/>
      </xdr:nvSpPr>
      <xdr:spPr>
        <a:xfrm>
          <a:off x="3140075" y="20637"/>
          <a:ext cx="1260475" cy="371475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Ingreso DeDatos</a:t>
          </a:r>
        </a:p>
      </xdr:txBody>
    </xdr:sp>
    <xdr:clientData/>
  </xdr:twoCellAnchor>
  <xdr:twoCellAnchor editAs="oneCell">
    <xdr:from>
      <xdr:col>7</xdr:col>
      <xdr:colOff>81427</xdr:colOff>
      <xdr:row>0</xdr:row>
      <xdr:rowOff>0</xdr:rowOff>
    </xdr:from>
    <xdr:to>
      <xdr:col>8</xdr:col>
      <xdr:colOff>313313</xdr:colOff>
      <xdr:row>3</xdr:row>
      <xdr:rowOff>21025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51919A9-5F7C-4E6F-891A-22EACC02FA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3985" b="71589"/>
        <a:stretch/>
      </xdr:blipFill>
      <xdr:spPr>
        <a:xfrm>
          <a:off x="7775510" y="0"/>
          <a:ext cx="912747" cy="902970"/>
        </a:xfrm>
        <a:prstGeom prst="rect">
          <a:avLst/>
        </a:prstGeom>
        <a:effectLst>
          <a:softEdge rad="31750"/>
        </a:effectLst>
      </xdr:spPr>
    </xdr:pic>
    <xdr:clientData/>
  </xdr:twoCellAnchor>
  <xdr:twoCellAnchor>
    <xdr:from>
      <xdr:col>4</xdr:col>
      <xdr:colOff>84534</xdr:colOff>
      <xdr:row>0</xdr:row>
      <xdr:rowOff>18652</xdr:rowOff>
    </xdr:from>
    <xdr:to>
      <xdr:col>5</xdr:col>
      <xdr:colOff>361950</xdr:colOff>
      <xdr:row>1</xdr:row>
      <xdr:rowOff>123427</xdr:rowOff>
    </xdr:to>
    <xdr:sp macro="" textlink="">
      <xdr:nvSpPr>
        <xdr:cNvPr id="10" name="Trapecio 9">
          <a:extLst>
            <a:ext uri="{FF2B5EF4-FFF2-40B4-BE49-F238E27FC236}">
              <a16:creationId xmlns:a16="http://schemas.microsoft.com/office/drawing/2014/main" id="{D9B29E91-7E83-8AFB-7B7E-1C0FEE491841}"/>
            </a:ext>
          </a:extLst>
        </xdr:cNvPr>
        <xdr:cNvSpPr/>
      </xdr:nvSpPr>
      <xdr:spPr>
        <a:xfrm>
          <a:off x="5370909" y="18652"/>
          <a:ext cx="963216" cy="371475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Dashboard</a:t>
          </a:r>
        </a:p>
      </xdr:txBody>
    </xdr:sp>
    <xdr:clientData/>
  </xdr:twoCellAnchor>
  <xdr:twoCellAnchor>
    <xdr:from>
      <xdr:col>2</xdr:col>
      <xdr:colOff>471884</xdr:colOff>
      <xdr:row>0</xdr:row>
      <xdr:rowOff>19050</xdr:rowOff>
    </xdr:from>
    <xdr:to>
      <xdr:col>4</xdr:col>
      <xdr:colOff>167084</xdr:colOff>
      <xdr:row>1</xdr:row>
      <xdr:rowOff>126205</xdr:rowOff>
    </xdr:to>
    <xdr:sp macro="" textlink="">
      <xdr:nvSpPr>
        <xdr:cNvPr id="13" name="Trapecio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276418-AB7D-4A20-53CF-7E0B6F2AF4EE}"/>
            </a:ext>
          </a:extLst>
        </xdr:cNvPr>
        <xdr:cNvSpPr/>
      </xdr:nvSpPr>
      <xdr:spPr>
        <a:xfrm>
          <a:off x="4310459" y="19050"/>
          <a:ext cx="1143000" cy="373855"/>
        </a:xfrm>
        <a:prstGeom prst="trapezoid">
          <a:avLst/>
        </a:prstGeom>
        <a:solidFill>
          <a:srgbClr val="7030A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Transacciones</a:t>
          </a:r>
        </a:p>
      </xdr:txBody>
    </xdr:sp>
    <xdr:clientData/>
  </xdr:twoCellAnchor>
  <xdr:twoCellAnchor>
    <xdr:from>
      <xdr:col>5</xdr:col>
      <xdr:colOff>272255</xdr:colOff>
      <xdr:row>0</xdr:row>
      <xdr:rowOff>15878</xdr:rowOff>
    </xdr:from>
    <xdr:to>
      <xdr:col>6</xdr:col>
      <xdr:colOff>415132</xdr:colOff>
      <xdr:row>1</xdr:row>
      <xdr:rowOff>120653</xdr:rowOff>
    </xdr:to>
    <xdr:sp macro="" textlink="">
      <xdr:nvSpPr>
        <xdr:cNvPr id="14" name="Trapecio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6B865C-EC0C-3B84-99CC-097AC66ADD9C}"/>
            </a:ext>
          </a:extLst>
        </xdr:cNvPr>
        <xdr:cNvSpPr/>
      </xdr:nvSpPr>
      <xdr:spPr>
        <a:xfrm>
          <a:off x="6244430" y="15878"/>
          <a:ext cx="828677" cy="371475"/>
        </a:xfrm>
        <a:prstGeom prst="trapezoid">
          <a:avLst/>
        </a:prstGeom>
        <a:solidFill>
          <a:srgbClr val="7030A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Balance</a:t>
          </a:r>
        </a:p>
      </xdr:txBody>
    </xdr:sp>
    <xdr:clientData/>
  </xdr:twoCellAnchor>
  <xdr:twoCellAnchor>
    <xdr:from>
      <xdr:col>1</xdr:col>
      <xdr:colOff>9525</xdr:colOff>
      <xdr:row>0</xdr:row>
      <xdr:rowOff>21036</xdr:rowOff>
    </xdr:from>
    <xdr:to>
      <xdr:col>1</xdr:col>
      <xdr:colOff>1024336</xdr:colOff>
      <xdr:row>1</xdr:row>
      <xdr:rowOff>125811</xdr:rowOff>
    </xdr:to>
    <xdr:sp macro="" textlink="">
      <xdr:nvSpPr>
        <xdr:cNvPr id="15" name="Trapecio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13DE0FD-E5F2-81AD-97AA-777582C7ADCD}"/>
            </a:ext>
          </a:extLst>
        </xdr:cNvPr>
        <xdr:cNvSpPr/>
      </xdr:nvSpPr>
      <xdr:spPr>
        <a:xfrm>
          <a:off x="2209800" y="21036"/>
          <a:ext cx="1014811" cy="371475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Menú</a:t>
          </a:r>
        </a:p>
      </xdr:txBody>
    </xdr:sp>
    <xdr:clientData/>
  </xdr:twoCellAnchor>
  <xdr:twoCellAnchor editAs="oneCell">
    <xdr:from>
      <xdr:col>0</xdr:col>
      <xdr:colOff>141111</xdr:colOff>
      <xdr:row>0</xdr:row>
      <xdr:rowOff>21167</xdr:rowOff>
    </xdr:from>
    <xdr:to>
      <xdr:col>0</xdr:col>
      <xdr:colOff>1467556</xdr:colOff>
      <xdr:row>1</xdr:row>
      <xdr:rowOff>162739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06B827-9BED-4477-91A7-ED1E26C00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111" y="21167"/>
          <a:ext cx="1326445" cy="40968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49478</xdr:colOff>
      <xdr:row>66</xdr:row>
      <xdr:rowOff>139700</xdr:rowOff>
    </xdr:from>
    <xdr:to>
      <xdr:col>6</xdr:col>
      <xdr:colOff>420953</xdr:colOff>
      <xdr:row>74</xdr:row>
      <xdr:rowOff>106364</xdr:rowOff>
    </xdr:to>
    <xdr:sp macro="" textlink="">
      <xdr:nvSpPr>
        <xdr:cNvPr id="2" name="Trapeci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98EB89-3151-4DE4-BDDB-F531B8D80997}"/>
            </a:ext>
          </a:extLst>
        </xdr:cNvPr>
        <xdr:cNvSpPr/>
      </xdr:nvSpPr>
      <xdr:spPr>
        <a:xfrm rot="5400000">
          <a:off x="8453967" y="20585377"/>
          <a:ext cx="1490664" cy="371475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Flujo de caja</a:t>
          </a:r>
        </a:p>
      </xdr:txBody>
    </xdr:sp>
    <xdr:clientData/>
  </xdr:twoCellAnchor>
  <xdr:twoCellAnchor>
    <xdr:from>
      <xdr:col>6</xdr:col>
      <xdr:colOff>42333</xdr:colOff>
      <xdr:row>58</xdr:row>
      <xdr:rowOff>224368</xdr:rowOff>
    </xdr:from>
    <xdr:to>
      <xdr:col>6</xdr:col>
      <xdr:colOff>413808</xdr:colOff>
      <xdr:row>64</xdr:row>
      <xdr:rowOff>186797</xdr:rowOff>
    </xdr:to>
    <xdr:sp macro="" textlink="">
      <xdr:nvSpPr>
        <xdr:cNvPr id="3" name="Trapeci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FCA377-D4A2-469E-84C5-2138091ED7CF}"/>
            </a:ext>
          </a:extLst>
        </xdr:cNvPr>
        <xdr:cNvSpPr/>
      </xdr:nvSpPr>
      <xdr:spPr>
        <a:xfrm rot="5400000">
          <a:off x="8380147" y="18418970"/>
          <a:ext cx="1624013" cy="371475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Transacciones</a:t>
          </a:r>
        </a:p>
      </xdr:txBody>
    </xdr:sp>
    <xdr:clientData/>
  </xdr:twoCellAnchor>
  <xdr:twoCellAnchor>
    <xdr:from>
      <xdr:col>6</xdr:col>
      <xdr:colOff>42337</xdr:colOff>
      <xdr:row>64</xdr:row>
      <xdr:rowOff>110597</xdr:rowOff>
    </xdr:from>
    <xdr:to>
      <xdr:col>6</xdr:col>
      <xdr:colOff>413812</xdr:colOff>
      <xdr:row>67</xdr:row>
      <xdr:rowOff>90224</xdr:rowOff>
    </xdr:to>
    <xdr:sp macro="" textlink="">
      <xdr:nvSpPr>
        <xdr:cNvPr id="4" name="Trapeci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31E47A-ECB0-4ABF-A9F3-DC13D40FF032}"/>
            </a:ext>
          </a:extLst>
        </xdr:cNvPr>
        <xdr:cNvSpPr/>
      </xdr:nvSpPr>
      <xdr:spPr>
        <a:xfrm rot="5400000">
          <a:off x="8779011" y="19567923"/>
          <a:ext cx="826293" cy="371475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Dashboard</a:t>
          </a:r>
        </a:p>
      </xdr:txBody>
    </xdr:sp>
    <xdr:clientData/>
  </xdr:twoCellAnchor>
  <xdr:twoCellAnchor>
    <xdr:from>
      <xdr:col>6</xdr:col>
      <xdr:colOff>31753</xdr:colOff>
      <xdr:row>53</xdr:row>
      <xdr:rowOff>317499</xdr:rowOff>
    </xdr:from>
    <xdr:to>
      <xdr:col>6</xdr:col>
      <xdr:colOff>403228</xdr:colOff>
      <xdr:row>58</xdr:row>
      <xdr:rowOff>307713</xdr:rowOff>
    </xdr:to>
    <xdr:sp macro="" textlink="">
      <xdr:nvSpPr>
        <xdr:cNvPr id="5" name="Trapeci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19150C-1DAD-4333-B876-3841E7EE7E49}"/>
            </a:ext>
          </a:extLst>
        </xdr:cNvPr>
        <xdr:cNvSpPr/>
      </xdr:nvSpPr>
      <xdr:spPr>
        <a:xfrm rot="5400000">
          <a:off x="8530300" y="17039035"/>
          <a:ext cx="1302547" cy="371475"/>
        </a:xfrm>
        <a:prstGeom prst="trapezoid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Ingreso</a:t>
          </a:r>
          <a:r>
            <a:rPr lang="es-CO" sz="1100" baseline="0"/>
            <a:t> DeDatos</a:t>
          </a:r>
          <a:endParaRPr lang="es-CO" sz="1100"/>
        </a:p>
      </xdr:txBody>
    </xdr:sp>
    <xdr:clientData/>
  </xdr:twoCellAnchor>
  <xdr:twoCellAnchor editAs="oneCell">
    <xdr:from>
      <xdr:col>4</xdr:col>
      <xdr:colOff>333644</xdr:colOff>
      <xdr:row>0</xdr:row>
      <xdr:rowOff>10584</xdr:rowOff>
    </xdr:from>
    <xdr:to>
      <xdr:col>6</xdr:col>
      <xdr:colOff>38100</xdr:colOff>
      <xdr:row>5</xdr:row>
      <xdr:rowOff>52917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082B185-A8F8-4905-8BDC-EFD73D3DB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83985" b="71589"/>
        <a:stretch/>
      </xdr:blipFill>
      <xdr:spPr>
        <a:xfrm>
          <a:off x="7773727" y="10584"/>
          <a:ext cx="1228456" cy="1227666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3</xdr:col>
      <xdr:colOff>1629833</xdr:colOff>
      <xdr:row>66</xdr:row>
      <xdr:rowOff>148166</xdr:rowOff>
    </xdr:from>
    <xdr:to>
      <xdr:col>5</xdr:col>
      <xdr:colOff>445289</xdr:colOff>
      <xdr:row>73</xdr:row>
      <xdr:rowOff>42332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DA663A6-6027-4B48-A7C6-20AB60C14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83985" b="71589"/>
        <a:stretch/>
      </xdr:blipFill>
      <xdr:spPr>
        <a:xfrm>
          <a:off x="7418916" y="20224749"/>
          <a:ext cx="1228456" cy="1227666"/>
        </a:xfrm>
        <a:prstGeom prst="rect">
          <a:avLst/>
        </a:prstGeom>
        <a:effectLst>
          <a:softEdge rad="31750"/>
        </a:effectLst>
      </xdr:spPr>
    </xdr:pic>
    <xdr:clientData/>
  </xdr:twoCellAnchor>
  <xdr:twoCellAnchor>
    <xdr:from>
      <xdr:col>6</xdr:col>
      <xdr:colOff>31750</xdr:colOff>
      <xdr:row>50</xdr:row>
      <xdr:rowOff>74083</xdr:rowOff>
    </xdr:from>
    <xdr:to>
      <xdr:col>6</xdr:col>
      <xdr:colOff>403225</xdr:colOff>
      <xdr:row>54</xdr:row>
      <xdr:rowOff>64297</xdr:rowOff>
    </xdr:to>
    <xdr:sp macro="" textlink="">
      <xdr:nvSpPr>
        <xdr:cNvPr id="11" name="Trapecio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E318EB-5F4E-4CE0-9FDB-A260128CAED2}"/>
            </a:ext>
          </a:extLst>
        </xdr:cNvPr>
        <xdr:cNvSpPr/>
      </xdr:nvSpPr>
      <xdr:spPr>
        <a:xfrm rot="5400000">
          <a:off x="8530297" y="15811369"/>
          <a:ext cx="1302547" cy="371475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Menú</a:t>
          </a:r>
        </a:p>
      </xdr:txBody>
    </xdr:sp>
    <xdr:clientData/>
  </xdr:twoCellAnchor>
  <xdr:twoCellAnchor>
    <xdr:from>
      <xdr:col>6</xdr:col>
      <xdr:colOff>17728</xdr:colOff>
      <xdr:row>17</xdr:row>
      <xdr:rowOff>44450</xdr:rowOff>
    </xdr:from>
    <xdr:to>
      <xdr:col>6</xdr:col>
      <xdr:colOff>389203</xdr:colOff>
      <xdr:row>21</xdr:row>
      <xdr:rowOff>265114</xdr:rowOff>
    </xdr:to>
    <xdr:sp macro="" textlink="">
      <xdr:nvSpPr>
        <xdr:cNvPr id="12" name="Trapecio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1D3C8-FABD-4BC8-A55A-92700F05D7C5}"/>
            </a:ext>
          </a:extLst>
        </xdr:cNvPr>
        <xdr:cNvSpPr/>
      </xdr:nvSpPr>
      <xdr:spPr>
        <a:xfrm rot="5400000">
          <a:off x="8422217" y="5239544"/>
          <a:ext cx="1490664" cy="371475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Flujo de caja</a:t>
          </a:r>
        </a:p>
      </xdr:txBody>
    </xdr:sp>
    <xdr:clientData/>
  </xdr:twoCellAnchor>
  <xdr:twoCellAnchor>
    <xdr:from>
      <xdr:col>6</xdr:col>
      <xdr:colOff>10583</xdr:colOff>
      <xdr:row>8</xdr:row>
      <xdr:rowOff>277285</xdr:rowOff>
    </xdr:from>
    <xdr:to>
      <xdr:col>6</xdr:col>
      <xdr:colOff>382058</xdr:colOff>
      <xdr:row>15</xdr:row>
      <xdr:rowOff>70381</xdr:rowOff>
    </xdr:to>
    <xdr:sp macro="" textlink="">
      <xdr:nvSpPr>
        <xdr:cNvPr id="13" name="Trapecio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DE7B9-15A3-468D-9A17-AF97F2BBB021}"/>
            </a:ext>
          </a:extLst>
        </xdr:cNvPr>
        <xdr:cNvSpPr/>
      </xdr:nvSpPr>
      <xdr:spPr>
        <a:xfrm rot="5400000">
          <a:off x="8348397" y="3073137"/>
          <a:ext cx="1624013" cy="371475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Transacciones</a:t>
          </a:r>
        </a:p>
      </xdr:txBody>
    </xdr:sp>
    <xdr:clientData/>
  </xdr:twoCellAnchor>
  <xdr:twoCellAnchor>
    <xdr:from>
      <xdr:col>6</xdr:col>
      <xdr:colOff>10587</xdr:colOff>
      <xdr:row>14</xdr:row>
      <xdr:rowOff>322264</xdr:rowOff>
    </xdr:from>
    <xdr:to>
      <xdr:col>6</xdr:col>
      <xdr:colOff>382062</xdr:colOff>
      <xdr:row>17</xdr:row>
      <xdr:rowOff>185474</xdr:rowOff>
    </xdr:to>
    <xdr:sp macro="" textlink="">
      <xdr:nvSpPr>
        <xdr:cNvPr id="14" name="Trapeci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F3A345-5407-4E22-A460-7560331FC679}"/>
            </a:ext>
          </a:extLst>
        </xdr:cNvPr>
        <xdr:cNvSpPr/>
      </xdr:nvSpPr>
      <xdr:spPr>
        <a:xfrm rot="5400000">
          <a:off x="8747261" y="4222090"/>
          <a:ext cx="826293" cy="371475"/>
        </a:xfrm>
        <a:prstGeom prst="trapezoid">
          <a:avLst/>
        </a:prstGeom>
        <a:solidFill>
          <a:schemeClr val="accent6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Dashboard</a:t>
          </a:r>
        </a:p>
      </xdr:txBody>
    </xdr:sp>
    <xdr:clientData/>
  </xdr:twoCellAnchor>
  <xdr:twoCellAnchor>
    <xdr:from>
      <xdr:col>6</xdr:col>
      <xdr:colOff>3</xdr:colOff>
      <xdr:row>5</xdr:row>
      <xdr:rowOff>42333</xdr:rowOff>
    </xdr:from>
    <xdr:to>
      <xdr:col>6</xdr:col>
      <xdr:colOff>371478</xdr:colOff>
      <xdr:row>9</xdr:row>
      <xdr:rowOff>32546</xdr:rowOff>
    </xdr:to>
    <xdr:sp macro="" textlink="">
      <xdr:nvSpPr>
        <xdr:cNvPr id="15" name="Trapecio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4DDB06-FF34-41C7-BA71-9436C3252F02}"/>
            </a:ext>
          </a:extLst>
        </xdr:cNvPr>
        <xdr:cNvSpPr/>
      </xdr:nvSpPr>
      <xdr:spPr>
        <a:xfrm rot="5400000">
          <a:off x="8498550" y="1693202"/>
          <a:ext cx="1302547" cy="371475"/>
        </a:xfrm>
        <a:prstGeom prst="trapezoid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Ingreso</a:t>
          </a:r>
          <a:r>
            <a:rPr lang="es-CO" sz="1100" baseline="0"/>
            <a:t> DeDatos</a:t>
          </a:r>
          <a:endParaRPr lang="es-CO" sz="1100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371475</xdr:colOff>
      <xdr:row>5</xdr:row>
      <xdr:rowOff>117214</xdr:rowOff>
    </xdr:to>
    <xdr:sp macro="" textlink="">
      <xdr:nvSpPr>
        <xdr:cNvPr id="16" name="Trapecio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24AA60-016E-4667-8374-6EC1FF73CB30}"/>
            </a:ext>
          </a:extLst>
        </xdr:cNvPr>
        <xdr:cNvSpPr/>
      </xdr:nvSpPr>
      <xdr:spPr>
        <a:xfrm rot="5400000">
          <a:off x="8498547" y="465536"/>
          <a:ext cx="1302547" cy="371475"/>
        </a:xfrm>
        <a:prstGeom prst="trapezoid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Menú</a:t>
          </a:r>
        </a:p>
      </xdr:txBody>
    </xdr:sp>
    <xdr:clientData/>
  </xdr:twoCellAnchor>
  <xdr:twoCellAnchor editAs="oneCell">
    <xdr:from>
      <xdr:col>0</xdr:col>
      <xdr:colOff>452438</xdr:colOff>
      <xdr:row>67</xdr:row>
      <xdr:rowOff>111124</xdr:rowOff>
    </xdr:from>
    <xdr:to>
      <xdr:col>2</xdr:col>
      <xdr:colOff>552930</xdr:colOff>
      <xdr:row>71</xdr:row>
      <xdr:rowOff>10093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EE4C6D9-15A1-4B4A-8F39-3C6E43EB4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8" y="20105687"/>
          <a:ext cx="2037242" cy="629219"/>
        </a:xfrm>
        <a:prstGeom prst="rect">
          <a:avLst/>
        </a:prstGeom>
      </xdr:spPr>
    </xdr:pic>
    <xdr:clientData/>
  </xdr:twoCellAnchor>
  <xdr:twoCellAnchor editAs="oneCell">
    <xdr:from>
      <xdr:col>0</xdr:col>
      <xdr:colOff>87312</xdr:colOff>
      <xdr:row>0</xdr:row>
      <xdr:rowOff>39687</xdr:rowOff>
    </xdr:from>
    <xdr:to>
      <xdr:col>1</xdr:col>
      <xdr:colOff>1124279</xdr:colOff>
      <xdr:row>2</xdr:row>
      <xdr:rowOff>142875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8A3256F-A2A9-46AF-8ED1-55A86CAE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" y="39687"/>
          <a:ext cx="1798967" cy="555626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vid Napoleon Vargas Ramírez" refreshedDate="45030.599070254633" createdVersion="7" refreshedVersion="8" minRefreshableVersion="3" recordCount="4" xr:uid="{B63ECBDD-27BA-4EEB-8F41-0C9FAFE9613B}">
  <cacheSource type="worksheet">
    <worksheetSource name="Tabla8"/>
  </cacheSource>
  <cacheFields count="9">
    <cacheField name="Categoría" numFmtId="0">
      <sharedItems count="6">
        <s v="COSTOSINDIRECTOS"/>
        <s v="COSTOSDIRECTOS"/>
        <s v="INGRESOS"/>
        <s v="Costos" u="1"/>
        <s v="Gastos" u="1"/>
        <s v="Ingreso" u="1"/>
      </sharedItems>
    </cacheField>
    <cacheField name="Subcategoría" numFmtId="0">
      <sharedItems count="28">
        <s v="Pago registro ICA"/>
        <s v="Pago agua"/>
        <s v="Aporque"/>
        <s v="Venta plántulas"/>
        <s v="Internet" u="1"/>
        <s v="Otros costos" u="1"/>
        <s v="Fertilización" u="1"/>
        <s v="Pago luz" u="1"/>
        <s v="Venta semilla" u="1"/>
        <s v="Mantenimiento motobomba" u="1"/>
        <s v="Cosecha" u="1"/>
        <s v="Riego" u="1"/>
        <s v="Siembra" u="1"/>
        <s v="Arado manual" u="1"/>
        <s v="Control plagas y enfermedades" u="1"/>
        <s v="Predial" u="1"/>
        <s v="Colgado plantas" u="1"/>
        <s v="Insumos" u="1"/>
        <s v="Venta Subproductos" u="1"/>
        <s v="Raleo" u="1"/>
        <s v="Control químico malezas" u="1"/>
        <s v="Limpieza de lote " u="1"/>
        <s v="Empaques" u="1"/>
        <s v="Labor realizada" u="1"/>
        <s v="Control manual malezas" u="1"/>
        <s v="Compra de insumos" u="1"/>
        <s v="Fertilización foliar" u="1"/>
        <s v="Poscosecha" u="1"/>
      </sharedItems>
    </cacheField>
    <cacheField name="Cantidad" numFmtId="0">
      <sharedItems containsSemiMixedTypes="0" containsString="0" containsNumber="1" containsInteger="1" minValue="1" maxValue="2"/>
    </cacheField>
    <cacheField name="Unidad" numFmtId="0">
      <sharedItems/>
    </cacheField>
    <cacheField name="Precio Unitario" numFmtId="164">
      <sharedItems containsSemiMixedTypes="0" containsString="0" containsNumber="1" containsInteger="1" minValue="5000" maxValue="50000"/>
    </cacheField>
    <cacheField name="Valor Total" numFmtId="165">
      <sharedItems containsSemiMixedTypes="0" containsString="0" containsNumber="1" containsInteger="1" minValue="5000" maxValue="50000"/>
    </cacheField>
    <cacheField name="Fecha" numFmtId="14">
      <sharedItems containsSemiMixedTypes="0" containsNonDate="0" containsDate="1" containsString="0" minDate="2023-01-14T00:00:00" maxDate="2023-04-15T00:00:00" count="4">
        <d v="2023-04-14T00:00:00"/>
        <d v="2023-03-14T00:00:00"/>
        <d v="2023-02-14T00:00:00"/>
        <d v="2023-01-14T00:00:00"/>
      </sharedItems>
      <fieldGroup par="8" base="6">
        <rangePr groupBy="days" startDate="2023-01-14T00:00:00" endDate="2023-04-15T00:00:00"/>
        <groupItems count="368">
          <s v="&lt;14/01/2023"/>
          <s v="1-ene"/>
          <s v="2-ene"/>
          <s v="3-ene"/>
          <s v="4-ene"/>
          <s v="5-ene"/>
          <s v="6-ene"/>
          <s v="7-ene"/>
          <s v="8-ene"/>
          <s v="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br"/>
          <s v="2-abr"/>
          <s v="3-abr"/>
          <s v="4-abr"/>
          <s v="5-abr"/>
          <s v="6-abr"/>
          <s v="7-abr"/>
          <s v="8-abr"/>
          <s v="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go"/>
          <s v="2-ago"/>
          <s v="3-ago"/>
          <s v="4-ago"/>
          <s v="5-ago"/>
          <s v="6-ago"/>
          <s v="7-ago"/>
          <s v="8-ago"/>
          <s v="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ic"/>
          <s v="2-dic"/>
          <s v="3-dic"/>
          <s v="4-dic"/>
          <s v="5-dic"/>
          <s v="6-dic"/>
          <s v="7-dic"/>
          <s v="8-dic"/>
          <s v="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15/04/2023"/>
        </groupItems>
      </fieldGroup>
    </cacheField>
    <cacheField name="Detalles" numFmtId="0">
      <sharedItems/>
    </cacheField>
    <cacheField name="Meses" numFmtId="0" databaseField="0">
      <fieldGroup base="6">
        <rangePr groupBy="months" startDate="2023-01-14T00:00:00" endDate="2023-04-15T00:00:00"/>
        <groupItems count="14">
          <s v="&lt;14/01/2023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15/04/2023"/>
        </groupItems>
      </fieldGroup>
    </cacheField>
  </cacheFields>
  <extLst>
    <ext xmlns:x14="http://schemas.microsoft.com/office/spreadsheetml/2009/9/main" uri="{725AE2AE-9491-48be-B2B4-4EB974FC3084}">
      <x14:pivotCacheDefinition pivotCacheId="142444399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x v="0"/>
    <n v="1"/>
    <s v="Global"/>
    <n v="50000"/>
    <n v="50000"/>
    <x v="0"/>
    <s v="pago semilla básica"/>
  </r>
  <r>
    <x v="0"/>
    <x v="1"/>
    <n v="2"/>
    <s v="mes"/>
    <n v="25000"/>
    <n v="50000"/>
    <x v="1"/>
    <s v="Pago servicio de agua"/>
  </r>
  <r>
    <x v="1"/>
    <x v="2"/>
    <n v="1"/>
    <s v="Jornal"/>
    <n v="40000"/>
    <n v="40000"/>
    <x v="2"/>
    <s v="Aporque realizado por Pedro Pérez"/>
  </r>
  <r>
    <x v="2"/>
    <x v="3"/>
    <n v="1"/>
    <s v="Kilogramo"/>
    <n v="5000"/>
    <n v="5000"/>
    <x v="3"/>
    <s v="Venta de semilla a asociación La Cabañ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A2091C-33AD-4B9D-9AB2-15E8ED0E527A}" name="TablaDinámica6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 chartFormat="4">
  <location ref="A139:C147" firstHeaderRow="0" firstDataRow="1" firstDataCol="1"/>
  <pivotFields count="9">
    <pivotField axis="axisRow" showAll="0">
      <items count="7">
        <item m="1" x="3"/>
        <item m="1" x="4"/>
        <item m="1" x="5"/>
        <item x="1"/>
        <item x="0"/>
        <item x="2"/>
        <item t="default"/>
      </items>
    </pivotField>
    <pivotField axis="axisRow" showAll="0">
      <items count="29">
        <item m="1" x="25"/>
        <item m="1" x="24"/>
        <item m="1" x="14"/>
        <item m="1" x="20"/>
        <item m="1" x="10"/>
        <item m="1" x="22"/>
        <item m="1" x="6"/>
        <item m="1" x="26"/>
        <item m="1" x="17"/>
        <item m="1" x="4"/>
        <item m="1" x="23"/>
        <item m="1" x="21"/>
        <item m="1" x="5"/>
        <item x="1"/>
        <item m="1" x="7"/>
        <item m="1" x="27"/>
        <item m="1" x="15"/>
        <item m="1" x="19"/>
        <item m="1" x="11"/>
        <item m="1" x="12"/>
        <item m="1" x="8"/>
        <item x="0"/>
        <item m="1" x="18"/>
        <item x="2"/>
        <item x="3"/>
        <item m="1" x="9"/>
        <item m="1" x="16"/>
        <item m="1" x="13"/>
        <item t="default"/>
      </items>
    </pivotField>
    <pivotField showAll="0"/>
    <pivotField showAll="0"/>
    <pivotField numFmtId="164" showAll="0"/>
    <pivotField dataField="1" numFmtId="165" showAll="0"/>
    <pivotField dataField="1" numFmtId="14" showAll="0"/>
    <pivotField showAll="0"/>
    <pivotField showAll="0" defaultSubtotal="0"/>
  </pivotFields>
  <rowFields count="2">
    <field x="0"/>
    <field x="1"/>
  </rowFields>
  <rowItems count="8">
    <i>
      <x v="3"/>
    </i>
    <i r="1">
      <x v="23"/>
    </i>
    <i>
      <x v="4"/>
    </i>
    <i r="1">
      <x v="13"/>
    </i>
    <i r="1">
      <x v="21"/>
    </i>
    <i>
      <x v="5"/>
    </i>
    <i r="1">
      <x v="24"/>
    </i>
    <i t="grand">
      <x/>
    </i>
  </rowItems>
  <colFields count="1">
    <field x="-2"/>
  </colFields>
  <colItems count="2">
    <i>
      <x/>
    </i>
    <i i="1">
      <x v="1"/>
    </i>
  </colItems>
  <dataFields count="2">
    <dataField name="Cuenta de Fecha" fld="6" subtotal="count" baseField="0" baseItem="0"/>
    <dataField name="Suma de Valor Total" fld="5" baseField="0" baseItem="0"/>
  </dataFields>
  <chartFormats count="6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10FFFE-96F6-42F0-ACD3-EB0A7F6BB28D}" name="TablaDinámica5" cacheId="0" applyNumberFormats="0" applyBorderFormats="0" applyFontFormats="0" applyPatternFormats="0" applyAlignmentFormats="0" applyWidthHeightFormats="1" dataCaption="Valores" updatedVersion="8" minRefreshableVersion="5" useAutoFormatting="1" itemPrintTitles="1" createdVersion="7" indent="0" outline="1" outlineData="1" multipleFieldFilters="0" chartFormat="3">
  <location ref="A77:B78" firstHeaderRow="1" firstDataRow="1" firstDataCol="1"/>
  <pivotFields count="9">
    <pivotField axis="axisRow" showAll="0">
      <items count="7">
        <item m="1" x="3"/>
        <item m="1" x="4"/>
        <item m="1" x="5"/>
        <item x="1"/>
        <item x="0"/>
        <item x="2"/>
        <item t="default"/>
      </items>
    </pivotField>
    <pivotField axis="axisRow" showAll="0">
      <items count="29">
        <item m="1" x="25"/>
        <item m="1" x="24"/>
        <item m="1" x="14"/>
        <item m="1" x="20"/>
        <item m="1" x="10"/>
        <item m="1" x="22"/>
        <item m="1" x="6"/>
        <item m="1" x="26"/>
        <item m="1" x="17"/>
        <item m="1" x="4"/>
        <item m="1" x="23"/>
        <item m="1" x="21"/>
        <item m="1" x="5"/>
        <item x="1"/>
        <item m="1" x="7"/>
        <item m="1" x="27"/>
        <item m="1" x="15"/>
        <item m="1" x="19"/>
        <item m="1" x="11"/>
        <item m="1" x="12"/>
        <item m="1" x="8"/>
        <item x="0"/>
        <item m="1" x="18"/>
        <item x="2"/>
        <item x="3"/>
        <item m="1" x="9"/>
        <item m="1" x="16"/>
        <item m="1" x="13"/>
        <item t="default"/>
      </items>
    </pivotField>
    <pivotField showAll="0"/>
    <pivotField showAll="0"/>
    <pivotField numFmtId="164" showAll="0"/>
    <pivotField dataField="1" numFmtId="165" showAll="0"/>
    <pivotField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showAll="0"/>
    <pivotField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</pivotFields>
  <rowFields count="3">
    <field x="0"/>
    <field x="1"/>
    <field x="8"/>
  </rowFields>
  <rowItems count="1">
    <i t="grand">
      <x/>
    </i>
  </rowItems>
  <colItems count="1">
    <i/>
  </colItems>
  <dataFields count="1">
    <dataField name="Suma de Valor Total" fld="5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6" type="dateBetween" evalOrder="-1" id="89" name="Fecha">
      <autoFilter ref="A1">
        <filterColumn colId="0">
          <customFilters and="1">
            <customFilter operator="greaterThanOrEqual" val="44562"/>
            <customFilter operator="lessThanOrEqual" val="44592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7E7027-ADB7-4AA8-B5C9-E008B89F8DFB}" name="TablaDinámica2" cacheId="0" applyNumberFormats="0" applyBorderFormats="0" applyFontFormats="0" applyPatternFormats="0" applyAlignmentFormats="0" applyWidthHeightFormats="1" dataCaption="Valores" updatedVersion="8" minRefreshableVersion="5" useAutoFormatting="1" itemPrintTitles="1" createdVersion="7" indent="0" outline="1" outlineData="1" multipleFieldFilters="0" chartFormat="3">
  <location ref="A60:B61" firstHeaderRow="1" firstDataRow="1" firstDataCol="1"/>
  <pivotFields count="9">
    <pivotField axis="axisRow" showAll="0">
      <items count="7">
        <item m="1" x="3"/>
        <item m="1" x="4"/>
        <item m="1" x="5"/>
        <item x="1"/>
        <item x="0"/>
        <item x="2"/>
        <item t="default"/>
      </items>
    </pivotField>
    <pivotField showAll="0"/>
    <pivotField showAll="0"/>
    <pivotField showAll="0"/>
    <pivotField numFmtId="164" showAll="0"/>
    <pivotField dataField="1" numFmtId="165" showAll="0"/>
    <pivotField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showAll="0"/>
    <pivotField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</pivotFields>
  <rowFields count="2">
    <field x="0"/>
    <field x="8"/>
  </rowFields>
  <rowItems count="1">
    <i t="grand">
      <x/>
    </i>
  </rowItems>
  <colItems count="1">
    <i/>
  </colItems>
  <dataFields count="1">
    <dataField name="Suma de Valor Total" fld="5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0" count="1" selected="0">
            <x v="0"/>
          </reference>
          <reference field="8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6" type="dateBetween" evalOrder="-1" id="115" name="Fecha">
      <autoFilter ref="A1">
        <filterColumn colId="0">
          <customFilters and="1">
            <customFilter operator="greaterThanOrEqual" val="44562"/>
            <customFilter operator="lessThanOrEqual" val="44773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900C4C-9833-4E67-98B3-A3227FD41091}" name="TablaDinámica1" cacheId="0" applyNumberFormats="0" applyBorderFormats="0" applyFontFormats="0" applyPatternFormats="0" applyAlignmentFormats="0" applyWidthHeightFormats="1" dataCaption="Valores" updatedVersion="8" minRefreshableVersion="5" useAutoFormatting="1" itemPrintTitles="1" createdVersion="7" indent="0" outline="1" outlineData="1" multipleFieldFilters="0" chartFormat="4">
  <location ref="A1:B2" firstHeaderRow="1" firstDataRow="1" firstDataCol="1"/>
  <pivotFields count="9">
    <pivotField showAll="0">
      <items count="7">
        <item h="1" m="1" x="3"/>
        <item x="1"/>
        <item h="1" x="0"/>
        <item h="1" m="1" x="4"/>
        <item h="1" m="1" x="5"/>
        <item h="1" x="2"/>
        <item t="default"/>
      </items>
    </pivotField>
    <pivotField axis="axisRow" showAll="0">
      <items count="29">
        <item m="1" x="25"/>
        <item m="1" x="24"/>
        <item m="1" x="14"/>
        <item m="1" x="20"/>
        <item m="1" x="10"/>
        <item m="1" x="22"/>
        <item m="1" x="6"/>
        <item m="1" x="26"/>
        <item m="1" x="17"/>
        <item m="1" x="4"/>
        <item m="1" x="23"/>
        <item m="1" x="21"/>
        <item m="1" x="5"/>
        <item x="1"/>
        <item m="1" x="7"/>
        <item m="1" x="27"/>
        <item m="1" x="15"/>
        <item m="1" x="19"/>
        <item m="1" x="11"/>
        <item m="1" x="12"/>
        <item m="1" x="8"/>
        <item x="0"/>
        <item m="1" x="18"/>
        <item x="2"/>
        <item x="3"/>
        <item m="1" x="9"/>
        <item m="1" x="16"/>
        <item m="1" x="13"/>
        <item t="default"/>
      </items>
    </pivotField>
    <pivotField showAll="0"/>
    <pivotField showAll="0"/>
    <pivotField numFmtId="164" showAll="0"/>
    <pivotField dataField="1" numFmtId="165" showAll="0"/>
    <pivotField axis="axisRow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showAll="0"/>
    <pivotField axis="axisRow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</pivotFields>
  <rowFields count="3">
    <field x="1"/>
    <field x="8"/>
    <field x="6"/>
  </rowFields>
  <rowItems count="1">
    <i t="grand">
      <x/>
    </i>
  </rowItems>
  <colItems count="1">
    <i/>
  </colItems>
  <dataFields count="1">
    <dataField name="Suma de Valor Total" fld="5" baseField="0" baseItem="0"/>
  </dataFields>
  <chartFormats count="3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6" type="dateBetween" evalOrder="-1" id="301" name="Fecha">
      <autoFilter ref="A1">
        <filterColumn colId="0">
          <customFilters and="1">
            <customFilter operator="greaterThanOrEqual" val="44562"/>
            <customFilter operator="lessThanOrEqual" val="44773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DE77AD-D4AB-4FD9-8776-D42C4134D707}" name="TablaDiná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A3:F16" firstHeaderRow="1" firstDataRow="3" firstDataCol="1"/>
  <pivotFields count="9">
    <pivotField axis="axisRow" subtotalTop="0" showAll="0">
      <items count="7">
        <item m="1" x="3"/>
        <item m="1" x="4"/>
        <item m="1" x="5"/>
        <item x="1"/>
        <item x="0"/>
        <item x="2"/>
        <item t="default"/>
      </items>
    </pivotField>
    <pivotField axis="axisRow" subtotalTop="0" showAll="0">
      <items count="29">
        <item m="1" x="25"/>
        <item m="1" x="24"/>
        <item m="1" x="14"/>
        <item m="1" x="20"/>
        <item m="1" x="10"/>
        <item m="1" x="22"/>
        <item m="1" x="6"/>
        <item m="1" x="26"/>
        <item m="1" x="17"/>
        <item m="1" x="4"/>
        <item m="1" x="23"/>
        <item m="1" x="21"/>
        <item x="1"/>
        <item m="1" x="7"/>
        <item m="1" x="27"/>
        <item m="1" x="19"/>
        <item m="1" x="11"/>
        <item m="1" x="12"/>
        <item m="1" x="8"/>
        <item m="1" x="5"/>
        <item m="1" x="15"/>
        <item x="0"/>
        <item m="1" x="18"/>
        <item x="2"/>
        <item x="3"/>
        <item m="1" x="9"/>
        <item m="1" x="16"/>
        <item m="1" x="13"/>
        <item t="default"/>
      </items>
    </pivotField>
    <pivotField subtotalTop="0" showAll="0"/>
    <pivotField subtotalTop="0" showAll="0"/>
    <pivotField numFmtId="164" subtotalTop="0" showAll="0"/>
    <pivotField dataField="1" numFmtId="165" subtotalTop="0" showAll="0"/>
    <pivotField axis="axisCol" numFmtId="14" subtotalTop="0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subtotalTop="0" showAll="0"/>
    <pivotField axis="axisCol" subtotalTop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0"/>
    <field x="1"/>
  </rowFields>
  <rowItems count="11">
    <i>
      <x v="3"/>
    </i>
    <i r="1">
      <x v="23"/>
    </i>
    <i t="default">
      <x v="3"/>
    </i>
    <i>
      <x v="4"/>
    </i>
    <i r="1">
      <x v="12"/>
    </i>
    <i r="1">
      <x v="21"/>
    </i>
    <i t="default">
      <x v="4"/>
    </i>
    <i>
      <x v="5"/>
    </i>
    <i r="1">
      <x v="24"/>
    </i>
    <i t="default">
      <x v="5"/>
    </i>
    <i t="grand">
      <x/>
    </i>
  </rowItems>
  <colFields count="2">
    <field x="8"/>
    <field x="6"/>
  </colFields>
  <colItems count="5">
    <i>
      <x v="1"/>
    </i>
    <i>
      <x v="2"/>
    </i>
    <i>
      <x v="3"/>
    </i>
    <i>
      <x v="4"/>
    </i>
    <i t="grand">
      <x/>
    </i>
  </colItems>
  <dataFields count="1">
    <dataField name="Suma de Valor Total" fld="5" baseField="0" baseItem="0" numFmtId="165"/>
  </dataFields>
  <formats count="42">
    <format dxfId="59">
      <pivotArea collapsedLevelsAreSubtotals="1" fieldPosition="0">
        <references count="1">
          <reference field="0" count="1">
            <x v="1"/>
          </reference>
        </references>
      </pivotArea>
    </format>
    <format dxfId="58">
      <pivotArea collapsedLevelsAreSubtotals="1" fieldPosition="0">
        <references count="1">
          <reference field="0" count="1">
            <x v="1"/>
          </reference>
        </references>
      </pivotArea>
    </format>
    <format dxfId="57">
      <pivotArea dataOnly="0" fieldPosition="0">
        <references count="1">
          <reference field="0" count="1">
            <x v="2"/>
          </reference>
        </references>
      </pivotArea>
    </format>
    <format dxfId="56">
      <pivotArea collapsedLevelsAreSubtotals="1" fieldPosition="0">
        <references count="2">
          <reference field="0" count="1" selected="0">
            <x v="0"/>
          </reference>
          <reference field="1" count="15">
            <x v="0"/>
            <x v="1"/>
            <x v="2"/>
            <x v="3"/>
            <x v="4"/>
            <x v="5"/>
            <x v="6"/>
            <x v="7"/>
            <x v="8"/>
            <x v="10"/>
            <x v="11"/>
            <x v="14"/>
            <x v="15"/>
            <x v="16"/>
            <x v="17"/>
          </reference>
        </references>
      </pivotArea>
    </format>
    <format dxfId="55">
      <pivotArea collapsedLevelsAreSubtotals="1" fieldPosition="0">
        <references count="1">
          <reference field="0" count="1">
            <x v="1"/>
          </reference>
        </references>
      </pivotArea>
    </format>
    <format dxfId="54">
      <pivotArea collapsedLevelsAreSubtotals="1" fieldPosition="0">
        <references count="2">
          <reference field="0" count="1" selected="0">
            <x v="1"/>
          </reference>
          <reference field="1" count="3">
            <x v="9"/>
            <x v="12"/>
            <x v="13"/>
          </reference>
        </references>
      </pivotArea>
    </format>
    <format dxfId="53">
      <pivotArea collapsedLevelsAreSubtotals="1" fieldPosition="0">
        <references count="1">
          <reference field="0" count="1">
            <x v="2"/>
          </reference>
        </references>
      </pivotArea>
    </format>
    <format dxfId="52">
      <pivotArea collapsedLevelsAreSubtotals="1" fieldPosition="0">
        <references count="2">
          <reference field="0" count="1" selected="0">
            <x v="2"/>
          </reference>
          <reference field="1" count="1">
            <x v="18"/>
          </reference>
        </references>
      </pivotArea>
    </format>
    <format dxfId="51">
      <pivotArea grandRow="1" outline="0" collapsedLevelsAreSubtotals="1" fieldPosition="0"/>
    </format>
    <format dxfId="50">
      <pivotArea dataOnly="0" labelOnly="1" fieldPosition="0">
        <references count="1">
          <reference field="0" count="2">
            <x v="1"/>
            <x v="2"/>
          </reference>
        </references>
      </pivotArea>
    </format>
    <format dxfId="49">
      <pivotArea dataOnly="0" labelOnly="1" grandRow="1" outline="0" fieldPosition="0"/>
    </format>
    <format dxfId="48">
      <pivotArea dataOnly="0" labelOnly="1" fieldPosition="0">
        <references count="2">
          <reference field="0" count="1" selected="0">
            <x v="0"/>
          </reference>
          <reference field="1" count="15">
            <x v="0"/>
            <x v="1"/>
            <x v="2"/>
            <x v="3"/>
            <x v="4"/>
            <x v="5"/>
            <x v="6"/>
            <x v="7"/>
            <x v="8"/>
            <x v="10"/>
            <x v="11"/>
            <x v="14"/>
            <x v="15"/>
            <x v="16"/>
            <x v="17"/>
          </reference>
        </references>
      </pivotArea>
    </format>
    <format dxfId="47">
      <pivotArea dataOnly="0" labelOnly="1" fieldPosition="0">
        <references count="2">
          <reference field="0" count="1" selected="0">
            <x v="1"/>
          </reference>
          <reference field="1" count="3">
            <x v="9"/>
            <x v="12"/>
            <x v="13"/>
          </reference>
        </references>
      </pivotArea>
    </format>
    <format dxfId="46">
      <pivotArea dataOnly="0" labelOnly="1" fieldPosition="0">
        <references count="2">
          <reference field="0" count="1" selected="0">
            <x v="2"/>
          </reference>
          <reference field="1" count="1">
            <x v="18"/>
          </reference>
        </references>
      </pivotArea>
    </format>
    <format dxfId="45">
      <pivotArea outline="0" collapsedLevelsAreSubtotals="1" fieldPosition="0"/>
    </format>
    <format dxfId="44">
      <pivotArea field="8" type="button" dataOnly="0" labelOnly="1" outline="0" axis="axisCol" fieldPosition="0"/>
    </format>
    <format dxfId="43">
      <pivotArea field="6" type="button" dataOnly="0" labelOnly="1" outline="0" axis="axisCol" fieldPosition="1"/>
    </format>
    <format dxfId="42">
      <pivotArea type="topRight" dataOnly="0" labelOnly="1" outline="0" fieldPosition="0"/>
    </format>
    <format dxfId="41">
      <pivotArea dataOnly="0" labelOnly="1" fieldPosition="0">
        <references count="1">
          <reference field="8" count="5">
            <x v="1"/>
            <x v="2"/>
            <x v="3"/>
            <x v="4"/>
            <x v="5"/>
          </reference>
        </references>
      </pivotArea>
    </format>
    <format dxfId="40">
      <pivotArea dataOnly="0" labelOnly="1" grandCol="1" outline="0" fieldPosition="0"/>
    </format>
    <format dxfId="39">
      <pivotArea collapsedLevelsAreSubtotals="1" fieldPosition="0">
        <references count="2">
          <reference field="0" count="1" selected="0">
            <x v="0"/>
          </reference>
          <reference field="1" count="1">
            <x v="19"/>
          </reference>
        </references>
      </pivotArea>
    </format>
    <format dxfId="38">
      <pivotArea dataOnly="0" labelOnly="1" fieldPosition="0">
        <references count="2">
          <reference field="0" count="1" selected="0">
            <x v="0"/>
          </reference>
          <reference field="1" count="1">
            <x v="19"/>
          </reference>
        </references>
      </pivotArea>
    </format>
    <format dxfId="37">
      <pivotArea dataOnly="0" labelOnly="1" fieldPosition="0">
        <references count="1">
          <reference field="0" count="1" defaultSubtotal="1">
            <x v="0"/>
          </reference>
        </references>
      </pivotArea>
    </format>
    <format dxfId="36">
      <pivotArea collapsedLevelsAreSubtotals="1" fieldPosition="0">
        <references count="1">
          <reference field="0" count="1">
            <x v="0"/>
          </reference>
        </references>
      </pivotArea>
    </format>
    <format dxfId="35">
      <pivotArea dataOnly="0" labelOnly="1" fieldPosition="0">
        <references count="1">
          <reference field="0" count="1">
            <x v="0"/>
          </reference>
        </references>
      </pivotArea>
    </format>
    <format dxfId="34">
      <pivotArea dataOnly="0" labelOnly="1" fieldPosition="0">
        <references count="1">
          <reference field="0" count="1">
            <x v="1"/>
          </reference>
        </references>
      </pivotArea>
    </format>
    <format dxfId="33">
      <pivotArea dataOnly="0" labelOnly="1" fieldPosition="0">
        <references count="1">
          <reference field="0" count="1">
            <x v="2"/>
          </reference>
        </references>
      </pivotArea>
    </format>
    <format dxfId="32">
      <pivotArea dataOnly="0" labelOnly="1" fieldPosition="0">
        <references count="1">
          <reference field="0" count="1" defaultSubtotal="1">
            <x v="1"/>
          </reference>
        </references>
      </pivotArea>
    </format>
    <format dxfId="31">
      <pivotArea collapsedLevelsAreSubtotals="1" fieldPosition="0">
        <references count="1">
          <reference field="0" count="1" defaultSubtotal="1">
            <x v="2"/>
          </reference>
        </references>
      </pivotArea>
    </format>
    <format dxfId="30">
      <pivotArea dataOnly="0" grandRow="1" fieldPosition="0"/>
    </format>
    <format dxfId="29">
      <pivotArea grandRow="1" outline="0" collapsedLevelsAreSubtotals="1" fieldPosition="0"/>
    </format>
    <format dxfId="28">
      <pivotArea dataOnly="0" labelOnly="1" grandRow="1" outline="0" fieldPosition="0"/>
    </format>
    <format dxfId="27">
      <pivotArea collapsedLevelsAreSubtotals="1" fieldPosition="0">
        <references count="1">
          <reference field="0" count="1">
            <x v="0"/>
          </reference>
        </references>
      </pivotArea>
    </format>
    <format dxfId="26">
      <pivotArea dataOnly="0" labelOnly="1" fieldPosition="0">
        <references count="1">
          <reference field="0" count="1">
            <x v="0"/>
          </reference>
        </references>
      </pivotArea>
    </format>
    <format dxfId="25">
      <pivotArea dataOnly="0" fieldPosition="0">
        <references count="1">
          <reference field="0" count="1">
            <x v="1"/>
          </reference>
        </references>
      </pivotArea>
    </format>
    <format dxfId="24">
      <pivotArea dataOnly="0" fieldPosition="0">
        <references count="1">
          <reference field="0" count="1">
            <x v="2"/>
          </reference>
        </references>
      </pivotArea>
    </format>
    <format dxfId="23">
      <pivotArea dataOnly="0" fieldPosition="0">
        <references count="1">
          <reference field="1" count="1">
            <x v="20"/>
          </reference>
        </references>
      </pivotArea>
    </format>
    <format dxfId="22">
      <pivotArea collapsedLevelsAreSubtotals="1" fieldPosition="0">
        <references count="1">
          <reference field="0" count="1" defaultSubtotal="1">
            <x v="0"/>
          </reference>
        </references>
      </pivotArea>
    </format>
    <format dxfId="21">
      <pivotArea dataOnly="0" labelOnly="1" fieldPosition="0">
        <references count="1">
          <reference field="0" count="1" defaultSubtotal="1">
            <x v="2"/>
          </reference>
        </references>
      </pivotArea>
    </format>
    <format dxfId="20">
      <pivotArea collapsedLevelsAreSubtotals="1" fieldPosition="0">
        <references count="1">
          <reference field="0" count="1">
            <x v="2"/>
          </reference>
        </references>
      </pivotArea>
    </format>
    <format dxfId="19">
      <pivotArea grandRow="1" outline="0" collapsedLevelsAreSubtotals="1" fieldPosition="0"/>
    </format>
    <format dxfId="18">
      <pivotArea dataOnly="0" labelOnly="1" grandRow="1" outline="0" fieldPosition="0"/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ubcategoría" xr10:uid="{D81DE12F-B3F6-4031-A0B9-B6B60CFEB3F9}" sourceName="Subcategoría">
  <pivotTables>
    <pivotTable tabId="10" name="TablaDinámica1"/>
  </pivotTables>
  <data>
    <tabular pivotCacheId="1424443993">
      <items count="28">
        <i x="2" s="1"/>
        <i x="13" s="1" nd="1"/>
        <i x="16" s="1" nd="1"/>
        <i x="25" s="1" nd="1"/>
        <i x="24" s="1" nd="1"/>
        <i x="14" s="1" nd="1"/>
        <i x="20" s="1" nd="1"/>
        <i x="10" s="1" nd="1"/>
        <i x="22" s="1" nd="1"/>
        <i x="6" s="1" nd="1"/>
        <i x="26" s="1" nd="1"/>
        <i x="17" s="1" nd="1"/>
        <i x="4" s="1" nd="1"/>
        <i x="23" s="1" nd="1"/>
        <i x="21" s="1" nd="1"/>
        <i x="9" s="1" nd="1"/>
        <i x="5" s="1" nd="1"/>
        <i x="1" s="1" nd="1"/>
        <i x="7" s="1" nd="1"/>
        <i x="0" s="1" nd="1"/>
        <i x="27" s="1" nd="1"/>
        <i x="15" s="1" nd="1"/>
        <i x="19" s="1" nd="1"/>
        <i x="11" s="1" nd="1"/>
        <i x="12" s="1" nd="1"/>
        <i x="3" s="1" nd="1"/>
        <i x="8" s="1" nd="1"/>
        <i x="18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tegoría1" xr10:uid="{5CB52EE6-7A78-4E21-B154-36C60D91125D}" sourceName="Categoría">
  <pivotTables>
    <pivotTable tabId="10" name="TablaDinámica2"/>
  </pivotTables>
  <data>
    <tabular pivotCacheId="1424443993">
      <items count="6">
        <i x="1" s="1"/>
        <i x="0" s="1"/>
        <i x="2" s="1"/>
        <i x="3" s="1" nd="1"/>
        <i x="4" s="1" nd="1"/>
        <i x="5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tegoría2" xr10:uid="{0CABDFC7-DB52-41DA-93E1-196263A419FB}" sourceName="Categoría">
  <pivotTables>
    <pivotTable tabId="10" name="TablaDinámica5"/>
  </pivotTables>
  <data>
    <tabular pivotCacheId="1424443993">
      <items count="6">
        <i x="1" s="1"/>
        <i x="0" s="1"/>
        <i x="2" s="1"/>
        <i x="3" s="1" nd="1"/>
        <i x="4" s="1" nd="1"/>
        <i x="5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ubcategoría1" xr10:uid="{12809318-D059-4AA7-A694-94A8965A9C4F}" sourceName="Subcategoría">
  <pivotTables>
    <pivotTable tabId="10" name="TablaDinámica5"/>
  </pivotTables>
  <data>
    <tabular pivotCacheId="1424443993">
      <items count="28">
        <i x="2" s="1"/>
        <i x="1" s="1"/>
        <i x="0" s="1"/>
        <i x="3" s="1"/>
        <i x="13" s="1" nd="1"/>
        <i x="16" s="1" nd="1"/>
        <i x="25" s="1" nd="1"/>
        <i x="24" s="1" nd="1"/>
        <i x="14" s="1" nd="1"/>
        <i x="20" s="1" nd="1"/>
        <i x="10" s="1" nd="1"/>
        <i x="22" s="1" nd="1"/>
        <i x="6" s="1" nd="1"/>
        <i x="26" s="1" nd="1"/>
        <i x="17" s="1" nd="1"/>
        <i x="4" s="1" nd="1"/>
        <i x="23" s="1" nd="1"/>
        <i x="21" s="1" nd="1"/>
        <i x="9" s="1" nd="1"/>
        <i x="5" s="1" nd="1"/>
        <i x="7" s="1" nd="1"/>
        <i x="27" s="1" nd="1"/>
        <i x="15" s="1" nd="1"/>
        <i x="19" s="1" nd="1"/>
        <i x="11" s="1" nd="1"/>
        <i x="12" s="1" nd="1"/>
        <i x="8" s="1" nd="1"/>
        <i x="18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tegoría" xr10:uid="{2646B718-AD9A-443C-A219-E1F7151B3E61}" sourceName="Categoría">
  <pivotTables>
    <pivotTable tabId="10" name="TablaDinámica1"/>
  </pivotTables>
  <data>
    <tabular pivotCacheId="1424443993" showMissing="0">
      <items count="6">
        <i x="1" s="1"/>
        <i x="0"/>
        <i x="2"/>
        <i x="3" nd="1"/>
        <i x="4" nd="1"/>
        <i x="5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ubcategoría" xr10:uid="{CA523249-3E56-4096-B5DE-57F3F82E9504}" cache="SegmentaciónDeDatos_Subcategoría" caption="Subcategoría" rowHeight="241300"/>
  <slicer name="Categoría 1" xr10:uid="{96D7639F-8AFB-455B-945D-3DC3F4C8EA7F}" cache="SegmentaciónDeDatos_Categoría1" caption="Categoría" rowHeight="241300"/>
  <slicer name="Categoría 2" xr10:uid="{EFA0050B-FC0D-4033-81FE-DF35E24EFFE9}" cache="SegmentaciónDeDatos_Categoría2" caption="Categoría" style="SlicerStyleOther2" rowHeight="241300"/>
  <slicer name="Subcategoría 1" xr10:uid="{801DACF6-1AB1-430A-8D2E-6776354E2CE8}" cache="SegmentaciónDeDatos_Subcategoría1" caption="Subcategoría" style="SlicerStyleOther2" rowHeight="241300"/>
  <slicer name="Categoría" xr10:uid="{6BD2F80A-D899-4DA3-96B1-EDB9D4D4D89D}" cache="SegmentaciónDeDatos_Categoría" caption="Categoría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F17BC5A-688E-4E1A-B09A-C32C6AEB0FCF}" name="Tabla8" displayName="Tabla8" ref="A1:H4" insertRowShift="1" totalsRowShown="0" headerRowDxfId="69" dataDxfId="68">
  <autoFilter ref="A1:H4" xr:uid="{BF17BC5A-688E-4E1A-B09A-C32C6AEB0FCF}"/>
  <tableColumns count="8">
    <tableColumn id="1" xr3:uid="{EF60018D-6868-43DC-8127-8AF53582EEF6}" name="Categoría" dataDxfId="67"/>
    <tableColumn id="2" xr3:uid="{E51FA495-42E6-459A-B59C-081C40FED6FA}" name="Subcategoría" dataDxfId="66"/>
    <tableColumn id="8" xr3:uid="{E49F1F33-D9D7-473D-8066-C562FA1D2C60}" name="Cantidad" dataDxfId="65"/>
    <tableColumn id="7" xr3:uid="{3CBAF348-9699-4A78-8383-BF0C763DC277}" name="Unidad" dataDxfId="64"/>
    <tableColumn id="3" xr3:uid="{95A8FAB8-8935-4B1D-8043-94AA6E3D0295}" name="Precio Unitario" dataDxfId="63" dataCellStyle="Moneda"/>
    <tableColumn id="9" xr3:uid="{B690E610-2D64-49D7-A83E-C812CB016DFF}" name="Valor Total" dataDxfId="62" dataCellStyle="Moneda">
      <calculatedColumnFormula>Tabla8[[#This Row],[Cantidad]]*Tabla8[[#This Row],[Precio Unitario]]</calculatedColumnFormula>
    </tableColumn>
    <tableColumn id="4" xr3:uid="{7E8F8DB8-D3E8-4FBB-A9BD-ECF8B5C0A35A}" name="Fecha" dataDxfId="61"/>
    <tableColumn id="5" xr3:uid="{36B6C237-D518-46D5-B8B9-B26BBDFD2556}" name="Detalles" dataDxfId="60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11D688-1EB6-4280-8FC5-9C3714F8B578}" name="Tabla4" displayName="Tabla4" ref="C5:D10" totalsRowShown="0" headerRowDxfId="17" headerRowBorderDxfId="16" tableBorderDxfId="15">
  <autoFilter ref="C5:D10" xr:uid="{6711D688-1EB6-4280-8FC5-9C3714F8B578}"/>
  <tableColumns count="2">
    <tableColumn id="1" xr3:uid="{7B121056-5C56-4B8E-8189-94CD797299F3}" name="RESUMEN INGRESOS" dataDxfId="14">
      <calculatedColumnFormula>BaseDeDatos!#REF!</calculatedColumnFormula>
    </tableColumn>
    <tableColumn id="2" xr3:uid="{A9C4BDCC-11CB-498F-A97E-7A60E7F1141D}" name="Total" dataDxfId="13">
      <calculatedColumnFormula>SUMIFS(Tabla8[Valor Total],Tabla8[Subcategoría],BaseDeDatos!#REF!)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8879944-007D-440D-B7E0-96999A94114D}" name="Tabla6" displayName="Tabla6" ref="C15:D24" totalsRowShown="0">
  <autoFilter ref="C15:D24" xr:uid="{E8879944-007D-440D-B7E0-96999A94114D}"/>
  <tableColumns count="2">
    <tableColumn id="1" xr3:uid="{97F234E5-729D-4235-8852-7A3B8A0E1D47}" name="Costos Indirectos" dataDxfId="12">
      <calculatedColumnFormula>BaseDeDatos!#REF!</calculatedColumnFormula>
    </tableColumn>
    <tableColumn id="2" xr3:uid="{E37A0769-0B2F-4E69-B5B8-8F8D8C61CA21}" name="Total" dataDxfId="11">
      <calculatedColumnFormula>SUMIFS(Tabla8[Valor Total],Tabla8[Subcategoría],BaseDeDatos!#REF!)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B001ED-A611-4F65-8E92-D75D92344D60}" name="Tabla7" displayName="Tabla7" ref="C26:D54" totalsRowShown="0">
  <autoFilter ref="C26:D54" xr:uid="{12B001ED-A611-4F65-8E92-D75D92344D60}"/>
  <tableColumns count="2">
    <tableColumn id="1" xr3:uid="{92B47D89-EA0A-41B0-96C7-FBB8BFFA68D8}" name="Costos Directos" dataDxfId="10">
      <calculatedColumnFormula>BaseDeDatos!#REF!</calculatedColumnFormula>
    </tableColumn>
    <tableColumn id="2" xr3:uid="{EA9F9760-AE06-4437-B390-4E34B356E934}" name="Total" dataDxfId="9">
      <calculatedColumnFormula>SUMIFS(Tabla8[Valor Total],Tabla8[Subcategoría],BaseDeDatos!#REF!)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6BB1E3-92CA-4208-8932-5EC99F489A6B}" name="Tabla1" displayName="Tabla1" ref="A2:A5" totalsRowShown="0">
  <autoFilter ref="A2:A5" xr:uid="{966BB1E3-92CA-4208-8932-5EC99F489A6B}"/>
  <tableColumns count="1">
    <tableColumn id="1" xr3:uid="{70407047-D04C-46D4-B9A9-BFF6B4ACC72F}" name="Categorías" dataDxfId="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043736-C164-4E54-B99D-309F276432AF}" name="Tabla2" displayName="Tabla2" ref="C2:C6" totalsRowShown="0">
  <autoFilter ref="C2:C6" xr:uid="{3C043736-C164-4E54-B99D-309F276432AF}"/>
  <tableColumns count="1">
    <tableColumn id="1" xr3:uid="{EB0711EE-A797-40D9-A9E7-0A1DCD55D2AB}" name="INGRESOS" dataDxfId="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A036CC2-0A95-434B-9E9A-BD8C1F03FD3D}" name="Tabla11" displayName="Tabla11" ref="I2:I17" totalsRowShown="0" headerRowDxfId="6" dataDxfId="5">
  <autoFilter ref="I2:I17" xr:uid="{AA036CC2-0A95-434B-9E9A-BD8C1F03FD3D}"/>
  <sortState xmlns:xlrd2="http://schemas.microsoft.com/office/spreadsheetml/2017/richdata2" ref="I3:I17">
    <sortCondition ref="I3:I17"/>
  </sortState>
  <tableColumns count="1">
    <tableColumn id="1" xr3:uid="{4847A2F2-BCCB-41EE-A4DE-972BA3091477}" name="Unidad" dataDxfId="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258A8-8648-439D-A6A4-C6062E8B26CB}" name="Tabla3" displayName="Tabla3" ref="E2:E28" totalsRowShown="0" dataDxfId="3">
  <autoFilter ref="E2:E28" xr:uid="{909258A8-8648-439D-A6A4-C6062E8B26CB}"/>
  <tableColumns count="1">
    <tableColumn id="1" xr3:uid="{360707C6-A41B-434D-A7C6-36C1DC14E1C7}" name="COSTOSDIRECTOS" dataDxfId="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DB981E-DB71-4E4B-92EC-41EFACC44F1F}" name="Tabla5" displayName="Tabla5" ref="G2:G10" totalsRowShown="0" dataDxfId="1">
  <autoFilter ref="G2:G10" xr:uid="{DBDB981E-DB71-4E4B-92EC-41EFACC44F1F}"/>
  <tableColumns count="1">
    <tableColumn id="1" xr3:uid="{4FB9AFBA-876D-4BAD-9FA2-7BB6D0D45E19}" name="COSTOSINDIRECT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" xr10:uid="{B28575A1-1C87-4553-B016-6739A25BBC4B}" sourceName="Fecha">
  <pivotTables>
    <pivotTable tabId="10" name="TablaDinámica1"/>
  </pivotTables>
  <state minimalRefreshVersion="6" lastRefreshVersion="6" pivotCacheId="1424443993" filterType="dateBetween">
    <selection startDate="2022-01-01T00:00:00" endDate="2022-07-31T00:00:00"/>
    <bounds startDate="2023-01-01T00:00:00" endDate="2024-01-01T00:00:00"/>
  </state>
</timelineCacheDefinition>
</file>

<file path=xl/timelineCaches/timelineCache2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1" xr10:uid="{758F84D3-D654-4FAB-8BFD-F4F852A2C97B}" sourceName="Fecha">
  <pivotTables>
    <pivotTable tabId="10" name="TablaDinámica2"/>
  </pivotTables>
  <state minimalRefreshVersion="6" lastRefreshVersion="6" pivotCacheId="1424443993" filterType="dateBetween">
    <selection startDate="2022-01-01T00:00:00" endDate="2022-07-31T00:00:00"/>
    <bounds startDate="2023-01-01T00:00:00" endDate="2024-01-01T00:00:00"/>
  </state>
</timelineCacheDefinition>
</file>

<file path=xl/timelineCaches/timelineCache3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2" xr10:uid="{DA65A234-FAF1-4962-9528-8FDFDF990136}" sourceName="Fecha">
  <pivotTables>
    <pivotTable tabId="10" name="TablaDinámica5"/>
  </pivotTables>
  <state minimalRefreshVersion="6" lastRefreshVersion="6" pivotCacheId="1424443993" filterType="dateBetween">
    <selection startDate="2022-01-01T00:00:00" endDate="2022-01-31T00:00:00"/>
    <bounds startDate="2023-01-01T00:00:00" endDate="2024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" xr10:uid="{1FAE596F-A9F4-45DF-9F0B-3BE8B693C141}" cache="NativeTimeline_Fecha" caption="Fecha" level="2" selectionLevel="2" scrollPosition="2023-01-01T00:00:00" style="TimeSlicerStyleDark6"/>
  <timeline name="Fecha 1" xr10:uid="{A5D8FBCA-9E77-49DC-8B93-9913085A4220}" cache="NativeTimeline_Fecha1" caption="Fecha" level="2" selectionLevel="2" scrollPosition="2023-01-01T00:00:00"/>
  <timeline name="Fecha 2" xr10:uid="{BD09D5E1-5A47-4730-BB41-38B3EFBD12F3}" cache="NativeTimeline_Fecha2" caption="Fecha" level="2" selectionLevel="2" scrollPosition="2023-01-01T00:00:00"/>
</timeline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4.xml"/><Relationship Id="rId4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microsoft.com/office/2011/relationships/timeline" Target="../timelines/timelin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992B-948B-41F7-BB76-C02EB4CD2526}">
  <sheetPr codeName="Hoja7"/>
  <dimension ref="A1"/>
  <sheetViews>
    <sheetView showGridLines="0" topLeftCell="A7" zoomScaleNormal="100" workbookViewId="0">
      <selection activeCell="B23" sqref="B23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8E51-EBBD-475D-88F0-A5203770EE2E}">
  <sheetPr codeName="Hoja1"/>
  <dimension ref="A1:M27"/>
  <sheetViews>
    <sheetView showGridLines="0" showRowColHeaders="0" tabSelected="1" zoomScaleNormal="100" workbookViewId="0">
      <selection activeCell="D14" sqref="D14"/>
    </sheetView>
  </sheetViews>
  <sheetFormatPr baseColWidth="10" defaultColWidth="0" defaultRowHeight="14.4" zeroHeight="1" x14ac:dyDescent="0.3"/>
  <cols>
    <col min="1" max="3" width="11.44140625" customWidth="1"/>
    <col min="4" max="4" width="28.77734375" style="10" bestFit="1" customWidth="1"/>
    <col min="5" max="10" width="11.44140625" customWidth="1"/>
    <col min="11" max="12" width="11.44140625" hidden="1" customWidth="1"/>
    <col min="13" max="13" width="22.77734375" hidden="1" customWidth="1"/>
    <col min="14" max="16384" width="11.44140625" hidden="1"/>
  </cols>
  <sheetData>
    <row r="1" spans="1:10" x14ac:dyDescent="0.3">
      <c r="A1" s="10"/>
      <c r="B1" s="10"/>
      <c r="C1" s="10"/>
      <c r="E1" s="10"/>
      <c r="F1" s="10"/>
      <c r="G1" s="10"/>
      <c r="H1" s="10"/>
      <c r="I1" s="10"/>
      <c r="J1" s="10"/>
    </row>
    <row r="2" spans="1:10" x14ac:dyDescent="0.3">
      <c r="A2" s="10"/>
      <c r="B2" s="10"/>
      <c r="C2" s="10"/>
      <c r="E2" s="10"/>
      <c r="F2" s="10"/>
      <c r="G2" s="10"/>
      <c r="H2" s="10"/>
      <c r="I2" s="10"/>
      <c r="J2" s="10"/>
    </row>
    <row r="3" spans="1:10" x14ac:dyDescent="0.3">
      <c r="A3" s="10"/>
      <c r="B3" s="10"/>
      <c r="C3" s="10"/>
      <c r="E3" s="10"/>
      <c r="F3" s="10"/>
      <c r="G3" s="10"/>
      <c r="H3" s="10"/>
      <c r="I3" s="10"/>
      <c r="J3" s="10"/>
    </row>
    <row r="4" spans="1:10" x14ac:dyDescent="0.3">
      <c r="A4" s="10"/>
      <c r="B4" s="10"/>
      <c r="C4" s="10"/>
      <c r="E4" s="10"/>
      <c r="F4" s="10"/>
      <c r="G4" s="10"/>
      <c r="H4" s="10"/>
      <c r="I4" s="10"/>
      <c r="J4" s="10"/>
    </row>
    <row r="5" spans="1:10" ht="15.6" x14ac:dyDescent="0.35">
      <c r="A5" s="10"/>
      <c r="B5" s="11" t="s">
        <v>21</v>
      </c>
      <c r="C5" s="10"/>
      <c r="D5" s="1"/>
      <c r="E5" s="13"/>
      <c r="F5" s="10"/>
      <c r="G5" s="10"/>
      <c r="H5" s="10"/>
      <c r="I5" s="10"/>
      <c r="J5" s="10"/>
    </row>
    <row r="6" spans="1:10" ht="15.6" x14ac:dyDescent="0.35">
      <c r="A6" s="10"/>
      <c r="B6" s="11"/>
      <c r="C6" s="10"/>
      <c r="E6" s="10"/>
      <c r="F6" s="10"/>
      <c r="G6" s="10"/>
      <c r="H6" s="10"/>
      <c r="I6" s="10"/>
      <c r="J6" s="10"/>
    </row>
    <row r="7" spans="1:10" ht="15.6" x14ac:dyDescent="0.35">
      <c r="A7" s="10"/>
      <c r="B7" s="11" t="s">
        <v>22</v>
      </c>
      <c r="C7" s="10"/>
      <c r="D7" s="1"/>
      <c r="E7" s="13"/>
      <c r="F7" s="10"/>
      <c r="G7" s="10"/>
      <c r="H7" s="10"/>
      <c r="I7" s="10"/>
      <c r="J7" s="10"/>
    </row>
    <row r="8" spans="1:10" ht="15.6" x14ac:dyDescent="0.35">
      <c r="A8" s="10"/>
      <c r="B8" s="11"/>
      <c r="C8" s="10"/>
      <c r="E8" s="10"/>
      <c r="F8" s="10"/>
      <c r="G8" s="10"/>
      <c r="H8" s="10"/>
      <c r="I8" s="10"/>
      <c r="J8" s="10"/>
    </row>
    <row r="9" spans="1:10" ht="15.6" x14ac:dyDescent="0.35">
      <c r="A9" s="10"/>
      <c r="B9" s="11" t="s">
        <v>35</v>
      </c>
      <c r="C9" s="10"/>
      <c r="D9" s="1"/>
      <c r="E9" s="14"/>
      <c r="F9" s="10"/>
      <c r="G9" s="10"/>
      <c r="H9" s="4"/>
      <c r="I9" s="13"/>
      <c r="J9" s="10"/>
    </row>
    <row r="10" spans="1:10" ht="15.6" x14ac:dyDescent="0.35">
      <c r="A10" s="10"/>
      <c r="B10" s="11" t="s">
        <v>36</v>
      </c>
      <c r="C10" s="10"/>
      <c r="D10" s="1"/>
      <c r="E10" s="14"/>
      <c r="F10" s="10"/>
      <c r="G10" s="10"/>
      <c r="H10" s="4"/>
      <c r="I10" s="13"/>
      <c r="J10" s="10"/>
    </row>
    <row r="11" spans="1:10" ht="15.6" x14ac:dyDescent="0.35">
      <c r="A11" s="10"/>
      <c r="B11" s="11" t="s">
        <v>40</v>
      </c>
      <c r="C11" s="10"/>
      <c r="D11" s="2"/>
      <c r="E11" s="10"/>
      <c r="F11" s="10"/>
      <c r="G11" s="10"/>
      <c r="H11" s="4"/>
      <c r="I11" s="13"/>
      <c r="J11" s="10"/>
    </row>
    <row r="12" spans="1:10" ht="15.6" x14ac:dyDescent="0.35">
      <c r="A12" s="10"/>
      <c r="B12" s="11" t="s">
        <v>0</v>
      </c>
      <c r="C12" s="10"/>
      <c r="D12" s="3">
        <v>45030</v>
      </c>
      <c r="E12" s="13"/>
      <c r="F12" s="10"/>
      <c r="G12" s="10"/>
      <c r="H12" s="4"/>
      <c r="I12" s="13"/>
      <c r="J12" s="10"/>
    </row>
    <row r="13" spans="1:10" ht="15.6" x14ac:dyDescent="0.35">
      <c r="A13" s="10"/>
      <c r="B13" s="11"/>
      <c r="C13" s="10"/>
      <c r="E13" s="10"/>
      <c r="F13" s="10"/>
      <c r="G13" s="10"/>
      <c r="H13" s="13"/>
      <c r="I13" s="10"/>
      <c r="J13" s="18"/>
    </row>
    <row r="14" spans="1:10" ht="62.25" customHeight="1" x14ac:dyDescent="0.3">
      <c r="A14" s="10"/>
      <c r="B14" s="12" t="s">
        <v>34</v>
      </c>
      <c r="C14" s="10"/>
      <c r="D14" s="8"/>
      <c r="E14" s="15"/>
      <c r="F14" s="10"/>
      <c r="G14" s="10"/>
      <c r="H14" s="10"/>
      <c r="I14" s="10"/>
      <c r="J14" s="10"/>
    </row>
    <row r="15" spans="1:10" ht="15" customHeight="1" x14ac:dyDescent="0.3">
      <c r="A15" s="10"/>
      <c r="B15" s="10"/>
      <c r="C15" s="10"/>
      <c r="D15" s="16"/>
      <c r="E15" s="16"/>
      <c r="F15" s="10"/>
      <c r="G15" s="10"/>
      <c r="H15" s="10"/>
      <c r="I15" s="10"/>
      <c r="J15" s="10"/>
    </row>
    <row r="16" spans="1:10" ht="15" customHeight="1" x14ac:dyDescent="0.3">
      <c r="A16" s="10"/>
      <c r="B16" s="10"/>
      <c r="C16" s="10"/>
      <c r="D16" s="16"/>
      <c r="E16" s="16"/>
      <c r="F16" s="10"/>
      <c r="G16" s="10"/>
      <c r="H16" s="10"/>
      <c r="I16" s="10"/>
      <c r="J16" s="10"/>
    </row>
    <row r="17" spans="1:10" ht="15" customHeight="1" x14ac:dyDescent="0.3">
      <c r="A17" s="10"/>
      <c r="B17" s="10"/>
      <c r="C17" s="10"/>
      <c r="D17" s="16"/>
      <c r="E17" s="16"/>
      <c r="F17" s="10"/>
      <c r="G17" s="10"/>
      <c r="H17" s="10"/>
      <c r="I17" s="10"/>
      <c r="J17" s="10"/>
    </row>
    <row r="18" spans="1:10" x14ac:dyDescent="0.3">
      <c r="A18" s="10"/>
      <c r="B18" s="10"/>
      <c r="C18" s="10"/>
      <c r="E18" s="10"/>
      <c r="F18" s="10"/>
      <c r="G18" s="10"/>
      <c r="H18" s="10"/>
      <c r="I18" s="10"/>
      <c r="J18" s="10"/>
    </row>
    <row r="23" spans="1:10" x14ac:dyDescent="0.3">
      <c r="A23" s="10"/>
      <c r="B23" s="10"/>
      <c r="C23" s="10"/>
      <c r="E23" s="10"/>
      <c r="F23" s="10"/>
      <c r="G23" s="10"/>
      <c r="H23" s="10"/>
      <c r="I23" s="10"/>
      <c r="J23" s="10"/>
    </row>
    <row r="24" spans="1:10" x14ac:dyDescent="0.3">
      <c r="A24" s="10"/>
      <c r="B24" s="10"/>
      <c r="C24" s="10"/>
      <c r="E24" s="10"/>
      <c r="F24" s="10"/>
      <c r="G24" s="10"/>
      <c r="H24" s="10"/>
      <c r="I24" s="10"/>
      <c r="J24" s="10"/>
    </row>
    <row r="25" spans="1:10" x14ac:dyDescent="0.3">
      <c r="A25" s="10"/>
      <c r="B25" s="10"/>
      <c r="C25" s="10"/>
      <c r="E25" s="10"/>
      <c r="F25" s="10"/>
      <c r="G25" s="10"/>
      <c r="H25" s="10"/>
      <c r="I25" s="10"/>
      <c r="J25" s="10"/>
    </row>
    <row r="26" spans="1:10" x14ac:dyDescent="0.3">
      <c r="A26" s="10"/>
      <c r="B26" s="10"/>
      <c r="C26" s="10"/>
      <c r="E26" s="10"/>
      <c r="F26" s="10"/>
      <c r="G26" s="10"/>
      <c r="H26" s="10"/>
      <c r="I26" s="10"/>
      <c r="J26" s="10"/>
    </row>
    <row r="27" spans="1:10" x14ac:dyDescent="0.3">
      <c r="A27" s="10"/>
      <c r="B27" s="10"/>
      <c r="C27" s="10"/>
      <c r="E27" s="10"/>
      <c r="F27" s="10"/>
      <c r="G27" s="10"/>
      <c r="H27" s="10"/>
      <c r="I27" s="10"/>
      <c r="J27" s="10"/>
    </row>
  </sheetData>
  <dataConsolidate/>
  <dataValidations count="6">
    <dataValidation type="list" allowBlank="1" showInputMessage="1" showErrorMessage="1" sqref="E5 D5" xr:uid="{7FF7DD44-623E-423C-84E6-3E7F2DDA89E7}">
      <formula1>Categorías</formula1>
    </dataValidation>
    <dataValidation type="list" allowBlank="1" showInputMessage="1" showErrorMessage="1" sqref="E7 D7" xr:uid="{435982B9-D972-4BEB-BBBA-FC18A8AE0BB9}">
      <formula1>INDIRECT($D5)</formula1>
    </dataValidation>
    <dataValidation operator="greaterThan" showInputMessage="1" showErrorMessage="1" sqref="E12" xr:uid="{69C85F7C-CF0F-48B0-B742-3B5BB6D0BF9D}"/>
    <dataValidation type="date" showInputMessage="1" showErrorMessage="1" sqref="D12" xr:uid="{7E6D856E-C56C-4963-B8B5-AC128C7950AC}">
      <formula1>40179</formula1>
      <formula2>51501</formula2>
    </dataValidation>
    <dataValidation type="whole" allowBlank="1" showInputMessage="1" showErrorMessage="1" errorTitle="Error" error="Solo admite valor numérico" sqref="E9:E10" xr:uid="{9EFD9DA0-A78F-48B1-B284-BF9A6F899D9F}">
      <formula1>0</formula1>
      <formula2>1000000000</formula2>
    </dataValidation>
    <dataValidation type="whole" allowBlank="1" showInputMessage="1" showErrorMessage="1" errorTitle="Error" error="Solo admite valor numérico" promptTitle="Error" sqref="D11" xr:uid="{FFB53424-DED8-41CB-8292-B7FEC0D913FD}">
      <formula1>-10000000</formula1>
      <formula2>1000000000</formula2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89EAAF-A6E2-4EBA-9638-94235AB9F6B6}">
          <x14:formula1>
            <xm:f>BaseDeDatos!$I$3:$I$17</xm:f>
          </x14:formula1>
          <xm:sqref>D10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39D08-82EB-4373-9CCF-F7C5844BBA3B}">
  <sheetPr codeName="Hoja2"/>
  <dimension ref="A1:K21"/>
  <sheetViews>
    <sheetView zoomScale="80" zoomScaleNormal="80" workbookViewId="0"/>
  </sheetViews>
  <sheetFormatPr baseColWidth="10" defaultColWidth="0" defaultRowHeight="14.4" x14ac:dyDescent="0.3"/>
  <cols>
    <col min="1" max="1" width="19.5546875" style="69" bestFit="1" customWidth="1"/>
    <col min="2" max="2" width="28.77734375" bestFit="1" customWidth="1"/>
    <col min="3" max="3" width="9.44140625" style="23" customWidth="1"/>
    <col min="4" max="5" width="13.77734375" customWidth="1"/>
    <col min="6" max="6" width="13.77734375" style="22" customWidth="1"/>
    <col min="7" max="7" width="12.21875" customWidth="1"/>
    <col min="8" max="8" width="79.21875" customWidth="1"/>
    <col min="9" max="9" width="8.21875" customWidth="1"/>
    <col min="10" max="10" width="13.77734375" customWidth="1"/>
    <col min="11" max="11" width="27.21875" bestFit="1" customWidth="1"/>
    <col min="12" max="16384" width="11.44140625" hidden="1"/>
  </cols>
  <sheetData>
    <row r="1" spans="1:11" ht="15.6" x14ac:dyDescent="0.35">
      <c r="A1" s="69" t="s">
        <v>21</v>
      </c>
      <c r="B1" t="s">
        <v>22</v>
      </c>
      <c r="C1" s="23" t="s">
        <v>35</v>
      </c>
      <c r="D1" t="s">
        <v>36</v>
      </c>
      <c r="E1" t="s">
        <v>40</v>
      </c>
      <c r="F1" s="19" t="s">
        <v>37</v>
      </c>
      <c r="G1" t="s">
        <v>0</v>
      </c>
      <c r="H1" s="4" t="s">
        <v>34</v>
      </c>
      <c r="I1" s="17"/>
    </row>
    <row r="2" spans="1:11" ht="15.6" x14ac:dyDescent="0.35">
      <c r="A2" s="1" t="s">
        <v>77</v>
      </c>
      <c r="B2" s="1" t="s">
        <v>13</v>
      </c>
      <c r="C2" s="1">
        <v>2</v>
      </c>
      <c r="D2" s="1" t="s">
        <v>47</v>
      </c>
      <c r="E2" s="2">
        <v>25000</v>
      </c>
      <c r="F2" s="25">
        <f>Tabla8[[#This Row],[Cantidad]]*Tabla8[[#This Row],[Precio Unitario]]</f>
        <v>50000</v>
      </c>
      <c r="G2" s="3">
        <v>44999</v>
      </c>
      <c r="H2" s="8" t="s">
        <v>89</v>
      </c>
      <c r="I2" s="17"/>
      <c r="J2" s="27"/>
      <c r="K2" s="26"/>
    </row>
    <row r="3" spans="1:11" ht="15.6" x14ac:dyDescent="0.35">
      <c r="A3" s="1" t="s">
        <v>76</v>
      </c>
      <c r="B3" s="1" t="s">
        <v>29</v>
      </c>
      <c r="C3" s="1">
        <v>1</v>
      </c>
      <c r="D3" s="1" t="s">
        <v>49</v>
      </c>
      <c r="E3" s="2">
        <v>40000</v>
      </c>
      <c r="F3" s="25">
        <f>Tabla8[[#This Row],[Cantidad]]*Tabla8[[#This Row],[Precio Unitario]]</f>
        <v>40000</v>
      </c>
      <c r="G3" s="3">
        <v>44971</v>
      </c>
      <c r="H3" s="8" t="s">
        <v>88</v>
      </c>
      <c r="J3" s="27"/>
    </row>
    <row r="4" spans="1:11" ht="15.6" x14ac:dyDescent="0.35">
      <c r="A4" s="1" t="s">
        <v>82</v>
      </c>
      <c r="B4" s="1" t="s">
        <v>18</v>
      </c>
      <c r="C4" s="1">
        <v>1</v>
      </c>
      <c r="D4" s="1" t="s">
        <v>38</v>
      </c>
      <c r="E4" s="2">
        <v>5000</v>
      </c>
      <c r="F4" s="25">
        <f>Tabla8[[#This Row],[Cantidad]]*Tabla8[[#This Row],[Precio Unitario]]</f>
        <v>5000</v>
      </c>
      <c r="G4" s="3">
        <v>44940</v>
      </c>
      <c r="H4" s="8" t="s">
        <v>87</v>
      </c>
      <c r="J4" s="27"/>
    </row>
    <row r="5" spans="1:11" ht="15.6" x14ac:dyDescent="0.35">
      <c r="A5" s="70"/>
      <c r="B5" s="4"/>
      <c r="C5" s="24"/>
      <c r="D5" s="4"/>
      <c r="E5" s="5"/>
      <c r="F5" s="20"/>
      <c r="G5" s="6"/>
      <c r="H5" s="7"/>
      <c r="J5" s="27"/>
      <c r="K5" s="63"/>
    </row>
    <row r="6" spans="1:11" x14ac:dyDescent="0.3">
      <c r="F6" s="19"/>
      <c r="J6" s="26"/>
      <c r="K6" s="63"/>
    </row>
    <row r="7" spans="1:11" ht="15.6" x14ac:dyDescent="0.35">
      <c r="F7" s="19"/>
      <c r="I7" s="17"/>
      <c r="J7" s="28"/>
      <c r="K7" s="63"/>
    </row>
    <row r="8" spans="1:11" x14ac:dyDescent="0.3">
      <c r="F8" s="21"/>
      <c r="J8" s="26"/>
      <c r="K8" s="63"/>
    </row>
    <row r="9" spans="1:11" x14ac:dyDescent="0.3">
      <c r="F9" s="21"/>
      <c r="K9" s="63"/>
    </row>
    <row r="10" spans="1:11" x14ac:dyDescent="0.3">
      <c r="K10" s="63"/>
    </row>
    <row r="11" spans="1:11" x14ac:dyDescent="0.3">
      <c r="I11" s="26"/>
      <c r="J11" s="26"/>
    </row>
    <row r="12" spans="1:11" x14ac:dyDescent="0.3">
      <c r="I12" s="26"/>
      <c r="J12" s="26"/>
    </row>
    <row r="13" spans="1:11" x14ac:dyDescent="0.3">
      <c r="I13" s="26"/>
      <c r="J13" s="26"/>
    </row>
    <row r="14" spans="1:11" x14ac:dyDescent="0.3">
      <c r="I14" s="26"/>
      <c r="J14" s="26"/>
    </row>
    <row r="15" spans="1:11" x14ac:dyDescent="0.3">
      <c r="I15" s="26"/>
      <c r="J15" s="26"/>
    </row>
    <row r="16" spans="1:11" x14ac:dyDescent="0.3">
      <c r="I16" s="26"/>
      <c r="J16" s="26"/>
    </row>
    <row r="17" spans="9:10" x14ac:dyDescent="0.3">
      <c r="I17" s="26"/>
      <c r="J17" s="26"/>
    </row>
    <row r="18" spans="9:10" x14ac:dyDescent="0.3">
      <c r="J18" s="26"/>
    </row>
    <row r="19" spans="9:10" x14ac:dyDescent="0.3">
      <c r="J19" s="26"/>
    </row>
    <row r="20" spans="9:10" x14ac:dyDescent="0.3">
      <c r="J20" s="26"/>
    </row>
    <row r="21" spans="9:10" x14ac:dyDescent="0.3">
      <c r="J21" s="26"/>
    </row>
  </sheetData>
  <dataValidations count="7">
    <dataValidation type="list" allowBlank="1" showInputMessage="1" showErrorMessage="1" sqref="B5:D5" xr:uid="{06A3CD3D-D849-4684-BA36-198331EA70B6}">
      <formula1>INDIRECT(#REF!)</formula1>
    </dataValidation>
    <dataValidation type="whole" allowBlank="1" showInputMessage="1" showErrorMessage="1" errorTitle="Error" error="Solo admite valor numérico" sqref="E5:F5" xr:uid="{EC992C7A-DE0B-4280-885A-47F481099D95}">
      <formula1>0</formula1>
      <formula2>1000000000</formula2>
    </dataValidation>
    <dataValidation operator="greaterThan" showInputMessage="1" showErrorMessage="1" sqref="G5" xr:uid="{3A1B9FF9-A202-47B3-AB5D-8D5A61F9F440}"/>
    <dataValidation type="list" allowBlank="1" showInputMessage="1" showErrorMessage="1" sqref="B2:B4" xr:uid="{5F2CDEC1-AA7E-41D2-93E0-79E841240DF3}">
      <formula1>INDIRECT(#REF!)</formula1>
    </dataValidation>
    <dataValidation type="date" showInputMessage="1" showErrorMessage="1" sqref="G2:G4" xr:uid="{E48D6EF6-DAF8-4D92-B074-6E4BB59124B9}">
      <formula1>40179</formula1>
      <formula2>51501</formula2>
    </dataValidation>
    <dataValidation type="whole" allowBlank="1" showInputMessage="1" showErrorMessage="1" errorTitle="Error" error="Solo admite valor numérico" promptTitle="Error" sqref="E2:E4" xr:uid="{E2B88C79-1BF2-45E4-A934-1BEFC9045BB7}">
      <formula1>-10000000</formula1>
      <formula2>1000000000</formula2>
    </dataValidation>
    <dataValidation type="list" allowBlank="1" showInputMessage="1" showErrorMessage="1" sqref="A2:A5" xr:uid="{0DC06251-1163-4690-AC3B-4B6664C6E085}">
      <formula1>Categorías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0606B4A-3377-448F-85E6-FD8DE4AF254F}">
          <x14:formula1>
            <xm:f>BaseDeDatos!$I$3:$I$17</xm:f>
          </x14:formula1>
          <xm:sqref>D2:D4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255C-5AEA-42FA-A07D-84D0F6CBB104}">
  <sheetPr codeName="Hoja4">
    <tabColor theme="4" tint="0.59999389629810485"/>
  </sheetPr>
  <dimension ref="A1:C147"/>
  <sheetViews>
    <sheetView zoomScale="110" zoomScaleNormal="110" workbookViewId="0">
      <selection activeCell="D29" sqref="D29"/>
    </sheetView>
  </sheetViews>
  <sheetFormatPr baseColWidth="10" defaultRowHeight="14.4" x14ac:dyDescent="0.3"/>
  <cols>
    <col min="1" max="1" width="16.5546875" bestFit="1" customWidth="1"/>
    <col min="2" max="3" width="17.77734375" bestFit="1" customWidth="1"/>
  </cols>
  <sheetData>
    <row r="1" spans="1:2" x14ac:dyDescent="0.3">
      <c r="A1" s="29" t="s">
        <v>58</v>
      </c>
      <c r="B1" t="s">
        <v>63</v>
      </c>
    </row>
    <row r="2" spans="1:2" x14ac:dyDescent="0.3">
      <c r="A2" s="32" t="s">
        <v>59</v>
      </c>
    </row>
    <row r="60" spans="1:2" x14ac:dyDescent="0.3">
      <c r="A60" s="29" t="s">
        <v>58</v>
      </c>
      <c r="B60" t="s">
        <v>63</v>
      </c>
    </row>
    <row r="61" spans="1:2" x14ac:dyDescent="0.3">
      <c r="A61" s="32" t="s">
        <v>59</v>
      </c>
    </row>
    <row r="77" spans="1:2" x14ac:dyDescent="0.3">
      <c r="A77" s="29" t="s">
        <v>58</v>
      </c>
      <c r="B77" t="s">
        <v>63</v>
      </c>
    </row>
    <row r="78" spans="1:2" x14ac:dyDescent="0.3">
      <c r="A78" s="32" t="s">
        <v>59</v>
      </c>
    </row>
    <row r="139" spans="1:3" x14ac:dyDescent="0.3">
      <c r="A139" s="29" t="s">
        <v>58</v>
      </c>
      <c r="B139" t="s">
        <v>65</v>
      </c>
      <c r="C139" t="s">
        <v>63</v>
      </c>
    </row>
    <row r="140" spans="1:3" x14ac:dyDescent="0.3">
      <c r="A140" s="32" t="s">
        <v>76</v>
      </c>
      <c r="B140">
        <v>1</v>
      </c>
      <c r="C140">
        <v>40000</v>
      </c>
    </row>
    <row r="141" spans="1:3" x14ac:dyDescent="0.3">
      <c r="A141" s="33" t="s">
        <v>29</v>
      </c>
      <c r="B141">
        <v>1</v>
      </c>
      <c r="C141">
        <v>40000</v>
      </c>
    </row>
    <row r="142" spans="1:3" x14ac:dyDescent="0.3">
      <c r="A142" s="32" t="s">
        <v>77</v>
      </c>
      <c r="B142">
        <v>2</v>
      </c>
      <c r="C142">
        <v>100000</v>
      </c>
    </row>
    <row r="143" spans="1:3" x14ac:dyDescent="0.3">
      <c r="A143" s="33" t="s">
        <v>13</v>
      </c>
      <c r="B143">
        <v>1</v>
      </c>
      <c r="C143">
        <v>50000</v>
      </c>
    </row>
    <row r="144" spans="1:3" x14ac:dyDescent="0.3">
      <c r="A144" s="33" t="s">
        <v>67</v>
      </c>
      <c r="B144">
        <v>1</v>
      </c>
      <c r="C144">
        <v>50000</v>
      </c>
    </row>
    <row r="145" spans="1:3" x14ac:dyDescent="0.3">
      <c r="A145" s="32" t="s">
        <v>82</v>
      </c>
      <c r="B145">
        <v>1</v>
      </c>
      <c r="C145">
        <v>5000</v>
      </c>
    </row>
    <row r="146" spans="1:3" x14ac:dyDescent="0.3">
      <c r="A146" s="33" t="s">
        <v>18</v>
      </c>
      <c r="B146">
        <v>1</v>
      </c>
      <c r="C146">
        <v>5000</v>
      </c>
    </row>
    <row r="147" spans="1:3" x14ac:dyDescent="0.3">
      <c r="A147" s="32" t="s">
        <v>59</v>
      </c>
      <c r="B147">
        <v>4</v>
      </c>
      <c r="C147">
        <v>145000</v>
      </c>
    </row>
  </sheetData>
  <pageMargins left="0.7" right="0.7" top="0.75" bottom="0.75" header="0.3" footer="0.3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73F4-B88B-4F0D-95C7-C070B9BF318C}">
  <sheetPr codeName="Hoja5"/>
  <dimension ref="A1"/>
  <sheetViews>
    <sheetView showGridLines="0" zoomScale="70" zoomScaleNormal="70" workbookViewId="0">
      <selection activeCell="G5" sqref="G5"/>
    </sheetView>
  </sheetViews>
  <sheetFormatPr baseColWidth="10" defaultColWidth="11.44140625" defaultRowHeight="14.4" x14ac:dyDescent="0.3"/>
  <cols>
    <col min="1" max="16384" width="11.44140625" style="34"/>
  </cols>
  <sheetData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  <ext xmlns:x15="http://schemas.microsoft.com/office/spreadsheetml/2010/11/main" uri="{7E03D99C-DC04-49d9-9315-930204A7B6E9}">
      <x15:timelineRefs>
        <x15:timelineRef r:id="rId4"/>
      </x15:timeline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E0A9-3E09-4F29-ABCF-128FFAD2FE0B}">
  <sheetPr codeName="Hoja6"/>
  <dimension ref="A1:G33"/>
  <sheetViews>
    <sheetView zoomScale="90" zoomScaleNormal="90" workbookViewId="0"/>
  </sheetViews>
  <sheetFormatPr baseColWidth="10" defaultRowHeight="14.4" x14ac:dyDescent="0.3"/>
  <cols>
    <col min="1" max="1" width="22.88671875" bestFit="1" customWidth="1"/>
    <col min="2" max="2" width="23.109375" style="22" bestFit="1" customWidth="1"/>
    <col min="3" max="5" width="9.21875" style="22" bestFit="1" customWidth="1"/>
    <col min="6" max="6" width="13.21875" style="22" bestFit="1" customWidth="1"/>
    <col min="7" max="7" width="9.21875" style="22" bestFit="1" customWidth="1"/>
    <col min="8" max="8" width="10.21875" bestFit="1" customWidth="1"/>
    <col min="9" max="9" width="13.21875" bestFit="1" customWidth="1"/>
    <col min="10" max="11" width="11.21875" bestFit="1" customWidth="1"/>
    <col min="12" max="12" width="12.77734375" bestFit="1" customWidth="1"/>
    <col min="13" max="13" width="11.21875" bestFit="1" customWidth="1"/>
    <col min="14" max="14" width="10" bestFit="1" customWidth="1"/>
    <col min="15" max="15" width="14" bestFit="1" customWidth="1"/>
    <col min="16" max="16" width="10.21875" bestFit="1" customWidth="1"/>
    <col min="17" max="17" width="11.44140625" bestFit="1" customWidth="1"/>
    <col min="18" max="18" width="13.21875" bestFit="1" customWidth="1"/>
    <col min="19" max="19" width="11.44140625" bestFit="1" customWidth="1"/>
    <col min="20" max="20" width="14" bestFit="1" customWidth="1"/>
    <col min="21" max="24" width="6.5546875" bestFit="1" customWidth="1"/>
    <col min="25" max="25" width="8.77734375" bestFit="1" customWidth="1"/>
    <col min="26" max="29" width="6.5546875" bestFit="1" customWidth="1"/>
    <col min="30" max="30" width="9.5546875" bestFit="1" customWidth="1"/>
    <col min="31" max="31" width="12.5546875" bestFit="1" customWidth="1"/>
  </cols>
  <sheetData>
    <row r="1" spans="1:7" ht="21" customHeight="1" x14ac:dyDescent="0.3"/>
    <row r="2" spans="1:7" ht="31.95" customHeight="1" x14ac:dyDescent="0.3"/>
    <row r="3" spans="1:7" x14ac:dyDescent="0.3">
      <c r="A3" s="29" t="s">
        <v>63</v>
      </c>
      <c r="B3" s="31" t="s">
        <v>62</v>
      </c>
      <c r="C3" s="30"/>
      <c r="D3" s="30"/>
      <c r="E3" s="30"/>
      <c r="F3" s="30"/>
      <c r="G3"/>
    </row>
    <row r="4" spans="1:7" x14ac:dyDescent="0.3">
      <c r="B4" s="30" t="s">
        <v>60</v>
      </c>
      <c r="C4" s="30" t="s">
        <v>61</v>
      </c>
      <c r="D4" s="30" t="s">
        <v>90</v>
      </c>
      <c r="E4" s="30" t="s">
        <v>91</v>
      </c>
      <c r="F4" s="30" t="s">
        <v>59</v>
      </c>
      <c r="G4"/>
    </row>
    <row r="5" spans="1:7" ht="15" thickBot="1" x14ac:dyDescent="0.35">
      <c r="A5" s="29" t="s">
        <v>58</v>
      </c>
      <c r="B5"/>
      <c r="C5"/>
      <c r="D5"/>
      <c r="E5"/>
      <c r="F5" s="30"/>
      <c r="G5"/>
    </row>
    <row r="6" spans="1:7" ht="15" thickBot="1" x14ac:dyDescent="0.35">
      <c r="A6" s="32" t="s">
        <v>76</v>
      </c>
      <c r="B6" s="30"/>
      <c r="C6" s="30"/>
      <c r="D6" s="30"/>
      <c r="E6" s="30"/>
      <c r="F6" s="30"/>
      <c r="G6"/>
    </row>
    <row r="7" spans="1:7" x14ac:dyDescent="0.3">
      <c r="A7" s="33" t="s">
        <v>29</v>
      </c>
      <c r="B7" s="30"/>
      <c r="C7" s="30">
        <v>40000</v>
      </c>
      <c r="D7" s="30"/>
      <c r="E7" s="30"/>
      <c r="F7" s="30">
        <v>40000</v>
      </c>
      <c r="G7"/>
    </row>
    <row r="8" spans="1:7" x14ac:dyDescent="0.3">
      <c r="A8" s="32" t="s">
        <v>79</v>
      </c>
      <c r="B8" s="30"/>
      <c r="C8" s="30">
        <v>40000</v>
      </c>
      <c r="D8" s="30"/>
      <c r="E8" s="30"/>
      <c r="F8" s="30">
        <v>40000</v>
      </c>
      <c r="G8"/>
    </row>
    <row r="9" spans="1:7" x14ac:dyDescent="0.3">
      <c r="A9" s="32" t="s">
        <v>77</v>
      </c>
      <c r="B9" s="30"/>
      <c r="C9" s="30"/>
      <c r="D9" s="30"/>
      <c r="E9" s="30"/>
      <c r="F9" s="30"/>
      <c r="G9"/>
    </row>
    <row r="10" spans="1:7" x14ac:dyDescent="0.3">
      <c r="A10" s="33" t="s">
        <v>13</v>
      </c>
      <c r="B10" s="30"/>
      <c r="C10" s="30"/>
      <c r="D10" s="30">
        <v>50000</v>
      </c>
      <c r="E10" s="30"/>
      <c r="F10" s="30">
        <v>50000</v>
      </c>
      <c r="G10"/>
    </row>
    <row r="11" spans="1:7" x14ac:dyDescent="0.3">
      <c r="A11" s="33" t="s">
        <v>67</v>
      </c>
      <c r="B11" s="30"/>
      <c r="C11" s="30"/>
      <c r="D11" s="30"/>
      <c r="E11" s="30">
        <v>50000</v>
      </c>
      <c r="F11" s="30">
        <v>50000</v>
      </c>
      <c r="G11"/>
    </row>
    <row r="12" spans="1:7" x14ac:dyDescent="0.3">
      <c r="A12" s="32" t="s">
        <v>80</v>
      </c>
      <c r="B12" s="30"/>
      <c r="C12" s="30"/>
      <c r="D12" s="30">
        <v>50000</v>
      </c>
      <c r="E12" s="30">
        <v>50000</v>
      </c>
      <c r="F12" s="30">
        <v>100000</v>
      </c>
      <c r="G12"/>
    </row>
    <row r="13" spans="1:7" x14ac:dyDescent="0.3">
      <c r="A13" s="32" t="s">
        <v>82</v>
      </c>
      <c r="B13" s="30"/>
      <c r="C13" s="30"/>
      <c r="D13" s="30"/>
      <c r="E13" s="30"/>
      <c r="F13" s="30"/>
      <c r="G13"/>
    </row>
    <row r="14" spans="1:7" x14ac:dyDescent="0.3">
      <c r="A14" s="33" t="s">
        <v>18</v>
      </c>
      <c r="B14" s="30">
        <v>5000</v>
      </c>
      <c r="C14" s="30"/>
      <c r="D14" s="30"/>
      <c r="E14" s="30"/>
      <c r="F14" s="30">
        <v>5000</v>
      </c>
      <c r="G14"/>
    </row>
    <row r="15" spans="1:7" x14ac:dyDescent="0.3">
      <c r="A15" s="32" t="s">
        <v>83</v>
      </c>
      <c r="B15" s="30">
        <v>5000</v>
      </c>
      <c r="C15" s="30"/>
      <c r="D15" s="30"/>
      <c r="E15" s="30"/>
      <c r="F15" s="30">
        <v>5000</v>
      </c>
      <c r="G15"/>
    </row>
    <row r="16" spans="1:7" ht="15" thickBot="1" x14ac:dyDescent="0.35">
      <c r="A16" s="71" t="s">
        <v>59</v>
      </c>
      <c r="B16" s="72">
        <v>5000</v>
      </c>
      <c r="C16" s="72">
        <v>40000</v>
      </c>
      <c r="D16" s="72">
        <v>50000</v>
      </c>
      <c r="E16" s="72">
        <v>50000</v>
      </c>
      <c r="F16" s="72">
        <v>145000</v>
      </c>
      <c r="G16"/>
    </row>
    <row r="17" customFormat="1" ht="15" thickBot="1" x14ac:dyDescent="0.35"/>
    <row r="18" customFormat="1" ht="15" thickBot="1" x14ac:dyDescent="0.35"/>
    <row r="19" customFormat="1" ht="15" thickBot="1" x14ac:dyDescent="0.35"/>
    <row r="20" customFormat="1" x14ac:dyDescent="0.3"/>
    <row r="21" customFormat="1" x14ac:dyDescent="0.3"/>
    <row r="22" customFormat="1" ht="15" thickBot="1" x14ac:dyDescent="0.35"/>
    <row r="23" customFormat="1" ht="15" thickBot="1" x14ac:dyDescent="0.35"/>
    <row r="24" customFormat="1" ht="15" thickBot="1" x14ac:dyDescent="0.35"/>
    <row r="25" customFormat="1" x14ac:dyDescent="0.3"/>
    <row r="26" customFormat="1" x14ac:dyDescent="0.3"/>
    <row r="27" customFormat="1" x14ac:dyDescent="0.3"/>
    <row r="28" customFormat="1" x14ac:dyDescent="0.3"/>
    <row r="29" customFormat="1" ht="15" thickBot="1" x14ac:dyDescent="0.35"/>
    <row r="30" customFormat="1" ht="15" thickBot="1" x14ac:dyDescent="0.35"/>
    <row r="31" customFormat="1" x14ac:dyDescent="0.3"/>
    <row r="32" customFormat="1" x14ac:dyDescent="0.3"/>
    <row r="33" customFormat="1" x14ac:dyDescent="0.3"/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FE7D9-AF7E-46A0-897D-EE5E9FAF1D9F}">
  <sheetPr codeName="Hoja8"/>
  <dimension ref="C1:D65"/>
  <sheetViews>
    <sheetView topLeftCell="A14" zoomScale="80" zoomScaleNormal="80" workbookViewId="0">
      <selection activeCell="B7" sqref="B7"/>
    </sheetView>
  </sheetViews>
  <sheetFormatPr baseColWidth="10" defaultRowHeight="14.4" x14ac:dyDescent="0.3"/>
  <cols>
    <col min="2" max="2" width="16.77734375" customWidth="1"/>
    <col min="3" max="3" width="64" bestFit="1" customWidth="1"/>
    <col min="4" max="4" width="24.77734375" bestFit="1" customWidth="1"/>
  </cols>
  <sheetData>
    <row r="1" spans="3:4" ht="21" x14ac:dyDescent="0.3">
      <c r="C1" s="73" t="s">
        <v>23</v>
      </c>
      <c r="D1" s="74"/>
    </row>
    <row r="5" spans="3:4" ht="25.8" thickBot="1" x14ac:dyDescent="0.35">
      <c r="C5" s="35" t="s">
        <v>24</v>
      </c>
      <c r="D5" s="64" t="s">
        <v>74</v>
      </c>
    </row>
    <row r="6" spans="3:4" ht="25.8" thickBot="1" x14ac:dyDescent="0.55000000000000004">
      <c r="C6" s="36" t="str">
        <f>BaseDeDatos!C3</f>
        <v>Venta plántulas</v>
      </c>
      <c r="D6" s="9">
        <f>SUMIFS(Tabla8[Valor Total],Tabla8[Subcategoría],BaseDeDatos!C3)</f>
        <v>5000</v>
      </c>
    </row>
    <row r="7" spans="3:4" ht="25.8" thickBot="1" x14ac:dyDescent="0.55000000000000004">
      <c r="C7" s="36" t="str">
        <f>BaseDeDatos!C4</f>
        <v>Venta semilla</v>
      </c>
      <c r="D7" s="9">
        <f>SUMIFS(Tabla8[Valor Total],Tabla8[Subcategoría],BaseDeDatos!C4)</f>
        <v>0</v>
      </c>
    </row>
    <row r="8" spans="3:4" ht="25.8" thickBot="1" x14ac:dyDescent="0.55000000000000004">
      <c r="C8" s="36" t="str">
        <f>BaseDeDatos!C5</f>
        <v>Venta Subproductos</v>
      </c>
      <c r="D8" s="9">
        <f>SUMIFS(Tabla8[Valor Total],Tabla8[Subcategoría],BaseDeDatos!C5)</f>
        <v>0</v>
      </c>
    </row>
    <row r="9" spans="3:4" ht="25.8" thickBot="1" x14ac:dyDescent="0.55000000000000004">
      <c r="C9" s="36" t="str">
        <f>BaseDeDatos!C6</f>
        <v>Otras ventas</v>
      </c>
      <c r="D9" s="9">
        <f>SUMIFS(Tabla8[Valor Total],Tabla8[Subcategoría],BaseDeDatos!C6)</f>
        <v>0</v>
      </c>
    </row>
    <row r="10" spans="3:4" ht="25.2" x14ac:dyDescent="0.3">
      <c r="C10" s="37" t="s">
        <v>25</v>
      </c>
      <c r="D10" s="9">
        <f>SUM(D6:D9)</f>
        <v>5000</v>
      </c>
    </row>
    <row r="14" spans="3:4" ht="21" x14ac:dyDescent="0.3">
      <c r="C14" s="75" t="s">
        <v>27</v>
      </c>
      <c r="D14" s="76"/>
    </row>
    <row r="15" spans="3:4" ht="25.8" thickBot="1" x14ac:dyDescent="0.35">
      <c r="C15" s="38" t="s">
        <v>81</v>
      </c>
      <c r="D15" s="39" t="s">
        <v>74</v>
      </c>
    </row>
    <row r="16" spans="3:4" ht="25.8" thickBot="1" x14ac:dyDescent="0.55000000000000004">
      <c r="C16" s="40" t="str">
        <f>BaseDeDatos!G3</f>
        <v>Mantenimiento instalaciones</v>
      </c>
      <c r="D16" s="9">
        <f>SUMIFS(Tabla8[Valor Total],Tabla8[Subcategoría],BaseDeDatos!G3)</f>
        <v>0</v>
      </c>
    </row>
    <row r="17" spans="3:4" ht="25.8" thickBot="1" x14ac:dyDescent="0.55000000000000004">
      <c r="C17" s="40" t="str">
        <f>BaseDeDatos!G4</f>
        <v>Mantenimiento motobomba</v>
      </c>
      <c r="D17" s="9">
        <f>SUMIFS(Tabla8[Valor Total],Tabla8[Subcategoría],BaseDeDatos!G4)</f>
        <v>0</v>
      </c>
    </row>
    <row r="18" spans="3:4" ht="25.8" thickBot="1" x14ac:dyDescent="0.55000000000000004">
      <c r="C18" s="40" t="str">
        <f>BaseDeDatos!G5</f>
        <v>Pago agua</v>
      </c>
      <c r="D18" s="9">
        <f>SUMIFS(Tabla8[Valor Total],Tabla8[Subcategoría],BaseDeDatos!G5)</f>
        <v>50000</v>
      </c>
    </row>
    <row r="19" spans="3:4" ht="25.8" thickBot="1" x14ac:dyDescent="0.55000000000000004">
      <c r="C19" s="40" t="str">
        <f>BaseDeDatos!G6</f>
        <v>Pago luz</v>
      </c>
      <c r="D19" s="9">
        <f>SUMIFS(Tabla8[Valor Total],Tabla8[Subcategoría],BaseDeDatos!G6)</f>
        <v>0</v>
      </c>
    </row>
    <row r="20" spans="3:4" ht="25.8" thickBot="1" x14ac:dyDescent="0.55000000000000004">
      <c r="C20" s="40" t="str">
        <f>BaseDeDatos!G7</f>
        <v>Predial</v>
      </c>
      <c r="D20" s="9">
        <f>SUMIFS(Tabla8[Valor Total],Tabla8[Subcategoría],BaseDeDatos!G7)</f>
        <v>0</v>
      </c>
    </row>
    <row r="21" spans="3:4" ht="25.8" thickBot="1" x14ac:dyDescent="0.55000000000000004">
      <c r="C21" s="40" t="str">
        <f>BaseDeDatos!G8</f>
        <v>Pago registro ICA</v>
      </c>
      <c r="D21" s="9">
        <f>SUMIFS(Tabla8[Valor Total],Tabla8[Subcategoría],BaseDeDatos!G8)</f>
        <v>0</v>
      </c>
    </row>
    <row r="22" spans="3:4" ht="25.8" thickBot="1" x14ac:dyDescent="0.55000000000000004">
      <c r="C22" s="40" t="str">
        <f>BaseDeDatos!G9</f>
        <v>Asistencia técnica</v>
      </c>
      <c r="D22" s="9">
        <f>SUMIFS(Tabla8[Valor Total],Tabla8[Subcategoría],BaseDeDatos!G9)</f>
        <v>0</v>
      </c>
    </row>
    <row r="23" spans="3:4" ht="25.2" x14ac:dyDescent="0.5">
      <c r="C23" s="40" t="str">
        <f>BaseDeDatos!G10</f>
        <v>Internet</v>
      </c>
      <c r="D23" s="9">
        <f>SUMIFS(Tabla8[Valor Total],Tabla8[Subcategoría],BaseDeDatos!G10)</f>
        <v>0</v>
      </c>
    </row>
    <row r="24" spans="3:4" ht="25.2" x14ac:dyDescent="0.6">
      <c r="C24" s="41" t="s">
        <v>85</v>
      </c>
      <c r="D24" s="46">
        <f>SUM(D16:D23)</f>
        <v>50000</v>
      </c>
    </row>
    <row r="26" spans="3:4" ht="25.8" thickBot="1" x14ac:dyDescent="0.35">
      <c r="C26" s="43" t="s">
        <v>84</v>
      </c>
      <c r="D26" s="42" t="s">
        <v>74</v>
      </c>
    </row>
    <row r="27" spans="3:4" ht="25.8" thickBot="1" x14ac:dyDescent="0.65">
      <c r="C27" s="44" t="str">
        <f>BaseDeDatos!E3</f>
        <v>Aplicación de insumos con bomba de espalda</v>
      </c>
      <c r="D27" s="9">
        <f>SUMIFS(Tabla8[Valor Total],Tabla8[Subcategoría],BaseDeDatos!E3)</f>
        <v>0</v>
      </c>
    </row>
    <row r="28" spans="3:4" ht="25.8" thickBot="1" x14ac:dyDescent="0.65">
      <c r="C28" s="44" t="str">
        <f>BaseDeDatos!E4</f>
        <v>Aporque</v>
      </c>
      <c r="D28" s="9">
        <f>SUMIFS(Tabla8[Valor Total],Tabla8[Subcategoría],BaseDeDatos!E4)</f>
        <v>40000</v>
      </c>
    </row>
    <row r="29" spans="3:4" ht="25.8" thickBot="1" x14ac:dyDescent="0.65">
      <c r="C29" s="44" t="str">
        <f>BaseDeDatos!E5</f>
        <v>Arado manual</v>
      </c>
      <c r="D29" s="9">
        <f>SUMIFS(Tabla8[Valor Total],Tabla8[Subcategoría],BaseDeDatos!E5)</f>
        <v>0</v>
      </c>
    </row>
    <row r="30" spans="3:4" ht="25.8" thickBot="1" x14ac:dyDescent="0.65">
      <c r="C30" s="44" t="str">
        <f>BaseDeDatos!E6</f>
        <v>Arado mecanizado</v>
      </c>
      <c r="D30" s="9">
        <f>SUMIFS(Tabla8[Valor Total],Tabla8[Subcategoría],BaseDeDatos!E6)</f>
        <v>0</v>
      </c>
    </row>
    <row r="31" spans="3:4" ht="25.8" thickBot="1" x14ac:dyDescent="0.65">
      <c r="C31" s="44" t="str">
        <f>BaseDeDatos!E7</f>
        <v>Colgado plantas</v>
      </c>
      <c r="D31" s="9">
        <f>SUMIFS(Tabla8[Valor Total],Tabla8[Subcategoría],BaseDeDatos!E7)</f>
        <v>0</v>
      </c>
    </row>
    <row r="32" spans="3:4" ht="25.8" thickBot="1" x14ac:dyDescent="0.65">
      <c r="C32" s="44" t="str">
        <f>BaseDeDatos!E8</f>
        <v>Compra de insumos</v>
      </c>
      <c r="D32" s="9">
        <f>SUMIFS(Tabla8[Valor Total],Tabla8[Subcategoría],BaseDeDatos!E8)</f>
        <v>0</v>
      </c>
    </row>
    <row r="33" spans="3:4" ht="25.8" thickBot="1" x14ac:dyDescent="0.65">
      <c r="C33" s="44" t="str">
        <f>BaseDeDatos!E9</f>
        <v>Control manual malezas</v>
      </c>
      <c r="D33" s="9">
        <f>SUMIFS(Tabla8[Valor Total],Tabla8[Subcategoría],BaseDeDatos!E9)</f>
        <v>0</v>
      </c>
    </row>
    <row r="34" spans="3:4" ht="25.8" thickBot="1" x14ac:dyDescent="0.65">
      <c r="C34" s="44" t="str">
        <f>BaseDeDatos!E10</f>
        <v>Control plagas y enfermedades</v>
      </c>
      <c r="D34" s="9">
        <f>SUMIFS(Tabla8[Valor Total],Tabla8[Subcategoría],BaseDeDatos!E10)</f>
        <v>0</v>
      </c>
    </row>
    <row r="35" spans="3:4" ht="25.8" thickBot="1" x14ac:dyDescent="0.65">
      <c r="C35" s="44" t="str">
        <f>BaseDeDatos!E11</f>
        <v>Control químico malezas</v>
      </c>
      <c r="D35" s="9">
        <f>SUMIFS(Tabla8[Valor Total],Tabla8[Subcategoría],BaseDeDatos!E11)</f>
        <v>0</v>
      </c>
    </row>
    <row r="36" spans="3:4" ht="25.8" thickBot="1" x14ac:dyDescent="0.65">
      <c r="C36" s="44" t="str">
        <f>BaseDeDatos!E12</f>
        <v>Cosecha</v>
      </c>
      <c r="D36" s="9">
        <f>SUMIFS(Tabla8[Valor Total],Tabla8[Subcategoría],BaseDeDatos!E12)</f>
        <v>0</v>
      </c>
    </row>
    <row r="37" spans="3:4" ht="25.8" thickBot="1" x14ac:dyDescent="0.65">
      <c r="C37" s="44" t="str">
        <f>BaseDeDatos!E13</f>
        <v>Empaque de semilla</v>
      </c>
      <c r="D37" s="9">
        <f>SUMIFS(Tabla8[Valor Total],Tabla8[Subcategoría],BaseDeDatos!E13)</f>
        <v>0</v>
      </c>
    </row>
    <row r="38" spans="3:4" ht="25.8" thickBot="1" x14ac:dyDescent="0.65">
      <c r="C38" s="44" t="str">
        <f>BaseDeDatos!E14</f>
        <v>Empaques</v>
      </c>
      <c r="D38" s="9">
        <f>SUMIFS(Tabla8[Valor Total],Tabla8[Subcategoría],BaseDeDatos!E14)</f>
        <v>0</v>
      </c>
    </row>
    <row r="39" spans="3:4" ht="25.8" thickBot="1" x14ac:dyDescent="0.65">
      <c r="C39" s="44" t="str">
        <f>BaseDeDatos!E15</f>
        <v>Encanastillado</v>
      </c>
      <c r="D39" s="9">
        <f>SUMIFS(Tabla8[Valor Total],Tabla8[Subcategoría],BaseDeDatos!E15)</f>
        <v>0</v>
      </c>
    </row>
    <row r="40" spans="3:4" ht="25.8" thickBot="1" x14ac:dyDescent="0.65">
      <c r="C40" s="44" t="str">
        <f>BaseDeDatos!E16</f>
        <v>Fertilización</v>
      </c>
      <c r="D40" s="9">
        <f>SUMIFS(Tabla8[Valor Total],Tabla8[Subcategoría],BaseDeDatos!E16)</f>
        <v>0</v>
      </c>
    </row>
    <row r="41" spans="3:4" ht="25.8" thickBot="1" x14ac:dyDescent="0.65">
      <c r="C41" s="44" t="str">
        <f>BaseDeDatos!E17</f>
        <v>Fertilización foliar</v>
      </c>
      <c r="D41" s="9">
        <f>SUMIFS(Tabla8[Valor Total],Tabla8[Subcategoría],BaseDeDatos!E17)</f>
        <v>0</v>
      </c>
    </row>
    <row r="42" spans="3:4" ht="25.8" thickBot="1" x14ac:dyDescent="0.65">
      <c r="C42" s="44" t="str">
        <f>BaseDeDatos!E18</f>
        <v>Injertación</v>
      </c>
      <c r="D42" s="9">
        <f>SUMIFS(Tabla8[Valor Total],Tabla8[Subcategoría],BaseDeDatos!E18)</f>
        <v>0</v>
      </c>
    </row>
    <row r="43" spans="3:4" ht="25.8" thickBot="1" x14ac:dyDescent="0.65">
      <c r="C43" s="44" t="str">
        <f>BaseDeDatos!E19</f>
        <v>Insumos</v>
      </c>
      <c r="D43" s="9">
        <f>SUMIFS(Tabla8[Valor Total],Tabla8[Subcategoría],BaseDeDatos!E19)</f>
        <v>0</v>
      </c>
    </row>
    <row r="44" spans="3:4" ht="25.8" thickBot="1" x14ac:dyDescent="0.65">
      <c r="C44" s="44" t="str">
        <f>BaseDeDatos!E20</f>
        <v>Labor realizada</v>
      </c>
      <c r="D44" s="9">
        <f>SUMIFS(Tabla8[Valor Total],Tabla8[Subcategoría],BaseDeDatos!E20)</f>
        <v>0</v>
      </c>
    </row>
    <row r="45" spans="3:4" ht="25.8" thickBot="1" x14ac:dyDescent="0.65">
      <c r="C45" s="44" t="str">
        <f>BaseDeDatos!E21</f>
        <v>Limpieza  y clasificación de semilla</v>
      </c>
      <c r="D45" s="9">
        <f>SUMIFS(Tabla8[Valor Total],Tabla8[Subcategoría],BaseDeDatos!E21)</f>
        <v>0</v>
      </c>
    </row>
    <row r="46" spans="3:4" ht="25.8" thickBot="1" x14ac:dyDescent="0.65">
      <c r="C46" s="44" t="str">
        <f>BaseDeDatos!E22</f>
        <v xml:space="preserve">Limpieza de lote </v>
      </c>
      <c r="D46" s="9">
        <f>SUMIFS(Tabla8[Valor Total],Tabla8[Subcategoría],BaseDeDatos!E22)</f>
        <v>0</v>
      </c>
    </row>
    <row r="47" spans="3:4" ht="25.8" thickBot="1" x14ac:dyDescent="0.65">
      <c r="C47" s="44" t="str">
        <f>BaseDeDatos!E23</f>
        <v>Otros costos</v>
      </c>
      <c r="D47" s="9">
        <f>SUMIFS(Tabla8[Valor Total],Tabla8[Subcategoría],BaseDeDatos!E23)</f>
        <v>0</v>
      </c>
    </row>
    <row r="48" spans="3:4" ht="25.8" thickBot="1" x14ac:dyDescent="0.65">
      <c r="C48" s="44" t="str">
        <f>BaseDeDatos!E24</f>
        <v>Poda</v>
      </c>
      <c r="D48" s="9">
        <f>SUMIFS(Tabla8[Valor Total],Tabla8[Subcategoría],BaseDeDatos!E24)</f>
        <v>0</v>
      </c>
    </row>
    <row r="49" spans="3:4" ht="25.8" thickBot="1" x14ac:dyDescent="0.65">
      <c r="C49" s="44" t="str">
        <f>BaseDeDatos!E25</f>
        <v>Poscosecha</v>
      </c>
      <c r="D49" s="9">
        <f>SUMIFS(Tabla8[Valor Total],Tabla8[Subcategoría],BaseDeDatos!E25)</f>
        <v>0</v>
      </c>
    </row>
    <row r="50" spans="3:4" ht="25.8" thickBot="1" x14ac:dyDescent="0.65">
      <c r="C50" s="44" t="str">
        <f>BaseDeDatos!E26</f>
        <v>Raleo</v>
      </c>
      <c r="D50" s="9">
        <f>SUMIFS(Tabla8[Valor Total],Tabla8[Subcategoría],BaseDeDatos!E26)</f>
        <v>0</v>
      </c>
    </row>
    <row r="51" spans="3:4" ht="25.8" thickBot="1" x14ac:dyDescent="0.65">
      <c r="C51" s="44" t="str">
        <f>BaseDeDatos!E27</f>
        <v>Riego</v>
      </c>
      <c r="D51" s="9">
        <f>SUMIFS(Tabla8[Valor Total],Tabla8[Subcategoría],BaseDeDatos!E27)</f>
        <v>0</v>
      </c>
    </row>
    <row r="52" spans="3:4" ht="25.8" thickBot="1" x14ac:dyDescent="0.65">
      <c r="C52" s="44" t="str">
        <f>BaseDeDatos!E28</f>
        <v>Siembra</v>
      </c>
      <c r="D52" s="9">
        <f>SUMIFS(Tabla8[Valor Total],Tabla8[Subcategoría],BaseDeDatos!E28)</f>
        <v>0</v>
      </c>
    </row>
    <row r="53" spans="3:4" ht="25.8" thickBot="1" x14ac:dyDescent="0.35">
      <c r="C53" s="45" t="s">
        <v>86</v>
      </c>
      <c r="D53" s="47">
        <f>SUM(D27:D52)</f>
        <v>40000</v>
      </c>
    </row>
    <row r="54" spans="3:4" ht="25.2" x14ac:dyDescent="0.3">
      <c r="C54" s="48" t="s">
        <v>64</v>
      </c>
      <c r="D54" s="53">
        <f>D24+D53</f>
        <v>90000</v>
      </c>
    </row>
    <row r="57" spans="3:4" ht="21" x14ac:dyDescent="0.3">
      <c r="C57" s="77" t="s">
        <v>23</v>
      </c>
      <c r="D57" s="78"/>
    </row>
    <row r="58" spans="3:4" ht="25.2" x14ac:dyDescent="0.6">
      <c r="C58" s="57" t="s">
        <v>25</v>
      </c>
      <c r="D58" s="56">
        <f>D10</f>
        <v>5000</v>
      </c>
    </row>
    <row r="59" spans="3:4" ht="25.2" x14ac:dyDescent="0.6">
      <c r="C59" s="55" t="s">
        <v>64</v>
      </c>
      <c r="D59" s="56">
        <f>D54</f>
        <v>90000</v>
      </c>
    </row>
    <row r="60" spans="3:4" ht="25.2" x14ac:dyDescent="0.6">
      <c r="C60" s="58" t="s">
        <v>23</v>
      </c>
      <c r="D60" s="54">
        <f>D58-D59</f>
        <v>-85000</v>
      </c>
    </row>
    <row r="61" spans="3:4" ht="25.2" x14ac:dyDescent="0.6">
      <c r="C61" s="61"/>
      <c r="D61" s="62"/>
    </row>
    <row r="62" spans="3:4" ht="25.5" customHeight="1" thickBot="1" x14ac:dyDescent="0.35"/>
    <row r="63" spans="3:4" ht="25.2" x14ac:dyDescent="0.6">
      <c r="C63" s="49" t="s">
        <v>26</v>
      </c>
      <c r="D63" s="51">
        <v>50</v>
      </c>
    </row>
    <row r="64" spans="3:4" ht="25.8" thickBot="1" x14ac:dyDescent="0.65">
      <c r="C64" s="50" t="s">
        <v>28</v>
      </c>
      <c r="D64" s="52">
        <f>D54</f>
        <v>90000</v>
      </c>
    </row>
    <row r="65" spans="3:4" ht="25.8" thickBot="1" x14ac:dyDescent="0.35">
      <c r="C65" s="59" t="s">
        <v>66</v>
      </c>
      <c r="D65" s="60">
        <f>D64/D63</f>
        <v>1800</v>
      </c>
    </row>
  </sheetData>
  <mergeCells count="3">
    <mergeCell ref="C1:D1"/>
    <mergeCell ref="C14:D14"/>
    <mergeCell ref="C57:D57"/>
  </mergeCells>
  <conditionalFormatting sqref="D6:D10 D27:D53">
    <cfRule type="containsText" priority="3" operator="containsText" text="Ingreso">
      <formula>NOT(ISERROR(SEARCH("Ingreso",D6)))</formula>
    </cfRule>
  </conditionalFormatting>
  <conditionalFormatting sqref="D16:D23">
    <cfRule type="containsText" priority="2" operator="containsText" text="Ingreso">
      <formula>NOT(ISERROR(SEARCH("Ingreso",D16)))</formula>
    </cfRule>
  </conditionalFormatting>
  <pageMargins left="0.7" right="0.7" top="0.75" bottom="0.75" header="0.3" footer="0.3"/>
  <pageSetup paperSize="9" orientation="portrait" r:id="rId1"/>
  <ignoredErrors>
    <ignoredError sqref="C6:C9 C16:C24 C27:C40 C41:C53" calculatedColumn="1"/>
    <ignoredError sqref="D6:D9 D16:D24 D27:D40 D41:D53" unlockedFormula="1" calculatedColumn="1"/>
    <ignoredError sqref="D10" unlockedFormula="1"/>
  </ignoredErrors>
  <drawing r:id="rId2"/>
  <tableParts count="3"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FF0C-2822-45B9-B408-36776462A138}">
  <sheetPr codeName="Hoja3">
    <tabColor theme="5" tint="0.59999389629810485"/>
  </sheetPr>
  <dimension ref="A2:I28"/>
  <sheetViews>
    <sheetView workbookViewId="0">
      <selection activeCell="C6" sqref="C6"/>
    </sheetView>
  </sheetViews>
  <sheetFormatPr baseColWidth="10" defaultRowHeight="14.4" x14ac:dyDescent="0.3"/>
  <cols>
    <col min="1" max="1" width="18.77734375" bestFit="1" customWidth="1"/>
    <col min="2" max="2" width="4.44140625" customWidth="1"/>
    <col min="3" max="3" width="19" bestFit="1" customWidth="1"/>
    <col min="4" max="4" width="4" customWidth="1"/>
    <col min="5" max="5" width="41.5546875" bestFit="1" customWidth="1"/>
    <col min="6" max="6" width="3.5546875" customWidth="1"/>
    <col min="7" max="7" width="27.21875" bestFit="1" customWidth="1"/>
    <col min="8" max="8" width="5.44140625" customWidth="1"/>
  </cols>
  <sheetData>
    <row r="2" spans="1:9" x14ac:dyDescent="0.3">
      <c r="A2" t="s">
        <v>20</v>
      </c>
      <c r="C2" t="s">
        <v>82</v>
      </c>
      <c r="E2" t="s">
        <v>76</v>
      </c>
      <c r="G2" t="s">
        <v>77</v>
      </c>
      <c r="I2" s="67" t="s">
        <v>36</v>
      </c>
    </row>
    <row r="3" spans="1:9" x14ac:dyDescent="0.3">
      <c r="A3" s="65" t="s">
        <v>82</v>
      </c>
      <c r="C3" s="66" t="s">
        <v>18</v>
      </c>
      <c r="E3" s="68" t="s">
        <v>71</v>
      </c>
      <c r="G3" s="26" t="s">
        <v>16</v>
      </c>
      <c r="I3" s="26" t="s">
        <v>70</v>
      </c>
    </row>
    <row r="4" spans="1:9" x14ac:dyDescent="0.3">
      <c r="A4" s="65" t="s">
        <v>76</v>
      </c>
      <c r="C4" s="66" t="s">
        <v>19</v>
      </c>
      <c r="E4" s="68" t="s">
        <v>29</v>
      </c>
      <c r="G4" s="26" t="s">
        <v>17</v>
      </c>
      <c r="I4" s="26" t="s">
        <v>46</v>
      </c>
    </row>
    <row r="5" spans="1:9" x14ac:dyDescent="0.3">
      <c r="A5" s="65" t="s">
        <v>77</v>
      </c>
      <c r="C5" s="66" t="s">
        <v>68</v>
      </c>
      <c r="E5" s="68" t="s">
        <v>52</v>
      </c>
      <c r="G5" s="26" t="s">
        <v>13</v>
      </c>
      <c r="I5" s="26" t="s">
        <v>39</v>
      </c>
    </row>
    <row r="6" spans="1:9" x14ac:dyDescent="0.3">
      <c r="C6" s="66" t="s">
        <v>75</v>
      </c>
      <c r="E6" s="68" t="s">
        <v>53</v>
      </c>
      <c r="G6" s="26" t="s">
        <v>14</v>
      </c>
      <c r="I6" s="26" t="s">
        <v>48</v>
      </c>
    </row>
    <row r="7" spans="1:9" x14ac:dyDescent="0.3">
      <c r="E7" s="68" t="s">
        <v>31</v>
      </c>
      <c r="G7" s="26" t="s">
        <v>15</v>
      </c>
      <c r="I7" s="26" t="s">
        <v>49</v>
      </c>
    </row>
    <row r="8" spans="1:9" x14ac:dyDescent="0.3">
      <c r="E8" s="68" t="s">
        <v>3</v>
      </c>
      <c r="G8" s="26" t="s">
        <v>67</v>
      </c>
      <c r="I8" s="26" t="s">
        <v>38</v>
      </c>
    </row>
    <row r="9" spans="1:9" x14ac:dyDescent="0.3">
      <c r="E9" s="68" t="s">
        <v>1</v>
      </c>
      <c r="G9" s="26" t="s">
        <v>11</v>
      </c>
      <c r="I9" s="26" t="s">
        <v>41</v>
      </c>
    </row>
    <row r="10" spans="1:9" x14ac:dyDescent="0.3">
      <c r="E10" s="68" t="s">
        <v>5</v>
      </c>
      <c r="G10" s="26" t="s">
        <v>12</v>
      </c>
      <c r="I10" s="26" t="s">
        <v>42</v>
      </c>
    </row>
    <row r="11" spans="1:9" x14ac:dyDescent="0.3">
      <c r="E11" s="68" t="s">
        <v>2</v>
      </c>
      <c r="I11" s="26" t="s">
        <v>44</v>
      </c>
    </row>
    <row r="12" spans="1:9" x14ac:dyDescent="0.3">
      <c r="E12" s="68" t="s">
        <v>51</v>
      </c>
      <c r="I12" s="26" t="s">
        <v>47</v>
      </c>
    </row>
    <row r="13" spans="1:9" x14ac:dyDescent="0.3">
      <c r="E13" s="68" t="s">
        <v>73</v>
      </c>
      <c r="I13" s="26" t="s">
        <v>43</v>
      </c>
    </row>
    <row r="14" spans="1:9" x14ac:dyDescent="0.3">
      <c r="E14" s="68" t="s">
        <v>55</v>
      </c>
      <c r="I14" s="26" t="s">
        <v>69</v>
      </c>
    </row>
    <row r="15" spans="1:9" x14ac:dyDescent="0.3">
      <c r="E15" s="68" t="s">
        <v>32</v>
      </c>
      <c r="I15" s="26" t="s">
        <v>45</v>
      </c>
    </row>
    <row r="16" spans="1:9" x14ac:dyDescent="0.3">
      <c r="E16" s="68" t="s">
        <v>7</v>
      </c>
      <c r="I16" s="26" t="s">
        <v>78</v>
      </c>
    </row>
    <row r="17" spans="5:9" x14ac:dyDescent="0.3">
      <c r="E17" s="68" t="s">
        <v>50</v>
      </c>
      <c r="I17" s="26" t="s">
        <v>36</v>
      </c>
    </row>
    <row r="18" spans="5:9" x14ac:dyDescent="0.3">
      <c r="E18" s="68" t="s">
        <v>33</v>
      </c>
    </row>
    <row r="19" spans="5:9" x14ac:dyDescent="0.3">
      <c r="E19" s="68" t="s">
        <v>8</v>
      </c>
    </row>
    <row r="20" spans="5:9" x14ac:dyDescent="0.3">
      <c r="E20" s="68" t="s">
        <v>56</v>
      </c>
    </row>
    <row r="21" spans="5:9" x14ac:dyDescent="0.3">
      <c r="E21" s="68" t="s">
        <v>72</v>
      </c>
    </row>
    <row r="22" spans="5:9" x14ac:dyDescent="0.3">
      <c r="E22" s="68" t="s">
        <v>57</v>
      </c>
    </row>
    <row r="23" spans="5:9" x14ac:dyDescent="0.3">
      <c r="E23" s="68" t="s">
        <v>10</v>
      </c>
    </row>
    <row r="24" spans="5:9" x14ac:dyDescent="0.3">
      <c r="E24" s="68" t="s">
        <v>30</v>
      </c>
    </row>
    <row r="25" spans="5:9" x14ac:dyDescent="0.3">
      <c r="E25" s="68" t="s">
        <v>54</v>
      </c>
    </row>
    <row r="26" spans="5:9" x14ac:dyDescent="0.3">
      <c r="E26" s="68" t="s">
        <v>6</v>
      </c>
    </row>
    <row r="27" spans="5:9" x14ac:dyDescent="0.3">
      <c r="E27" s="68" t="s">
        <v>9</v>
      </c>
    </row>
    <row r="28" spans="5:9" x14ac:dyDescent="0.3">
      <c r="E28" s="68" t="s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DEF633-E5E0-4E93-BC3B-60F4BB7C49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Menú</vt:lpstr>
      <vt:lpstr>IngresoDeDatos</vt:lpstr>
      <vt:lpstr>Transacciones</vt:lpstr>
      <vt:lpstr>Gráficos</vt:lpstr>
      <vt:lpstr>Dashboard</vt:lpstr>
      <vt:lpstr>Flujo  de caja</vt:lpstr>
      <vt:lpstr>Balance Gnal</vt:lpstr>
      <vt:lpstr>BaseDeDatos</vt:lpstr>
      <vt:lpstr>Categorías</vt:lpstr>
      <vt:lpstr>COSTOSDIRECTOS</vt:lpstr>
      <vt:lpstr>COSTOSINDIRECTOS</vt:lpstr>
      <vt:lpstr>INGRESOS</vt:lpstr>
      <vt:lpstr>Unidad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Napoleon Vargas Ramírez</dc:creator>
  <cp:lastModifiedBy>Editor</cp:lastModifiedBy>
  <dcterms:created xsi:type="dcterms:W3CDTF">2022-02-04T16:27:23Z</dcterms:created>
  <dcterms:modified xsi:type="dcterms:W3CDTF">2023-04-17T15:29:09Z</dcterms:modified>
</cp:coreProperties>
</file>